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fetterle.ivo" reservationPassword="0"/>
  <workbookPr/>
  <bookViews>
    <workbookView xWindow="240" yWindow="120" windowWidth="14940" windowHeight="9225" activeTab="0"/>
  </bookViews>
  <sheets>
    <sheet name="000_Ostatní" sheetId="1" r:id="rId1"/>
    <sheet name="000_Vedlejší" sheetId="2" r:id="rId2"/>
    <sheet name="SO 201" sheetId="3" r:id="rId3"/>
  </sheets>
  <definedNames/>
  <calcPr/>
  <webPublishing/>
</workbook>
</file>

<file path=xl/sharedStrings.xml><?xml version="1.0" encoding="utf-8"?>
<sst xmlns="http://schemas.openxmlformats.org/spreadsheetml/2006/main" count="1279" uniqueCount="471">
  <si>
    <t>ASPE10</t>
  </si>
  <si>
    <t>S</t>
  </si>
  <si>
    <t>Firma: Správa a údržba silnic Jihomoravského kraje, příspěvková organizace kraje</t>
  </si>
  <si>
    <t>Soupis prací objektu</t>
  </si>
  <si>
    <t xml:space="preserve">Stavba: </t>
  </si>
  <si>
    <t>4179-6</t>
  </si>
  <si>
    <t>Most přes Litavu za Zbýšovem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</si>
  <si>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</si>
  <si>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</si>
  <si>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</si>
  <si>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</si>
  <si>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</si>
  <si>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</si>
  <si>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</si>
  <si>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</si>
  <si>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</si>
  <si>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</si>
  <si>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</si>
  <si>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</si>
  <si>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</si>
  <si>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</si>
  <si>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</si>
  <si>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</si>
  <si>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</si>
  <si>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</si>
  <si>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</si>
  <si>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</si>
  <si>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</si>
  <si>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</si>
  <si>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</si>
  <si>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</si>
  <si>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</si>
  <si>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</si>
  <si>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</si>
  <si>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</si>
  <si>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</si>
  <si>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</si>
  <si>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</si>
  <si>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</si>
  <si>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</si>
  <si>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</si>
  <si>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</si>
  <si>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</si>
  <si>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</si>
  <si>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</si>
  <si>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</si>
  <si>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VV</t>
  </si>
  <si>
    <t>TS</t>
  </si>
  <si>
    <t>zahrnuje veškeré náklady spojené s objednatelem požadovanými pracemi</t>
  </si>
  <si>
    <t>02943</t>
  </si>
  <si>
    <t>OSTATNÍ POŽADAVKY - VYPRACOVÁNÍ RDS</t>
  </si>
  <si>
    <t>Realizační dokumentace stavby (dále jen RDS) - popsáno v obchodních podmínkách</t>
  </si>
  <si>
    <t>02944</t>
  </si>
  <si>
    <t>OSTAT POŽADAVKY - DOKUMENTACE SKUTEČ PROVEDENÍ V DIGIT FORMĚ</t>
  </si>
  <si>
    <t>Dokumentace skutečného provedení stavby (dále jen DSPS) - popsáno v obchodních podmínkách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</si>
  <si>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</si>
  <si>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</si>
  <si>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</si>
  <si>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</si>
  <si>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</si>
  <si>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</si>
  <si>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</si>
  <si>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</t>
  </si>
  <si>
    <t>00002</t>
  </si>
  <si>
    <t>Vytyčení obvodu prostoru staveniště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</si>
  <si>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</si>
  <si>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</si>
  <si>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</si>
  <si>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</si>
  <si>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</si>
  <si>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</t>
  </si>
  <si>
    <t>00006</t>
  </si>
  <si>
    <t>Zajištění povolení zvláštního užívání komunikací - popsáno v obchodních podmínkách, v zákoně č. 13/1997 Sb., a vyhlášce č. 104/1997</t>
  </si>
  <si>
    <t>7</t>
  </si>
  <si>
    <t>00010</t>
  </si>
  <si>
    <t>Hlavní prohlídka mostu prováděná při uvedení stavby do provozu - popsáno v obchodních podmínkách</t>
  </si>
  <si>
    <t>vč. vložení do BMS</t>
  </si>
  <si>
    <t>8</t>
  </si>
  <si>
    <t>00011</t>
  </si>
  <si>
    <t>Ohlašování pohybu třetích osob na staveništi - popsáno v obchodních podmínkách</t>
  </si>
  <si>
    <t>00012</t>
  </si>
  <si>
    <t>Mostní listy</t>
  </si>
  <si>
    <t>00014</t>
  </si>
  <si>
    <t>Zajištění provedení a výstupů veškerých zkoušek a revizí - popsáno v obchodních podmínkách, technických podmínkách a normách ČSN</t>
  </si>
  <si>
    <t>11</t>
  </si>
  <si>
    <t>00015</t>
  </si>
  <si>
    <t>Bezpečnostní opatření</t>
  </si>
  <si>
    <t>12</t>
  </si>
  <si>
    <t>00017</t>
  </si>
  <si>
    <t>Havarijní, povodňový plán - popsáno ve vyhl. č. 24/2011 Sb.</t>
  </si>
  <si>
    <t>13</t>
  </si>
  <si>
    <t>00018</t>
  </si>
  <si>
    <t>Návrh technologického postupu prací - popsáno v obchodních podmínkách</t>
  </si>
  <si>
    <t>14</t>
  </si>
  <si>
    <t>02720</t>
  </si>
  <si>
    <t>POMOC PRÁCE ZŘÍZ NEBO ZAJIŠŤ REGULACI A OCHRANU DOPRAVY</t>
  </si>
  <si>
    <t>Přechodná úprava dopravního značení a objízdných tras, včetně údržby a úprav během stavebních prací v souladu s TP66 - "Zásady pro označování pracovních míst na PK a s platnými předpisy pro navrhování DZ na PK, vč. vyhlášky, kterou se provádějí pravidla provozu na pozemních komunikacích 294/2015 v platném znění.     
Stávající svislé dopravní značky se pro potřeby PDZ zachovají a dle potřeby zakryjí, upraví nebo doplní.   
Přechodné SDZ (značky, směrovací desky, závory, semafor. souprava, světla) se umístí na nosičích a podkladních deskách včetně nutných přesunů dle jednotlivých fází (etap) výstavby, dodávka, montáž, demontáž.     
Délka trvání a způsob řešení každé etapy závisí na prováděcí firmě.</t>
  </si>
  <si>
    <t>zahrnuje veškeré náklady spojené s objednatelem požadovanými zařízeními</t>
  </si>
  <si>
    <t>SO 201</t>
  </si>
  <si>
    <t>Most ev.č. 4179-6</t>
  </si>
  <si>
    <t>014102</t>
  </si>
  <si>
    <t>A</t>
  </si>
  <si>
    <t>POPLATKY ZA SKLÁDKU</t>
  </si>
  <si>
    <t>T</t>
  </si>
  <si>
    <t>Nevhodná zemina z výkopů.</t>
  </si>
  <si>
    <t>pol. 113328 2,0*6,026=12,052 [A] 
pol. 122738 2,0*18,0=36,000 [B] 
pol. 12960 2,0*14,4=28,800 [C] 
pol. 132738 2,0*52,650=105,300 [D] 
Celkem: A+B+C+D=182,152 [E]</t>
  </si>
  <si>
    <t>zahrnuje veškeré poplatky provozovateli skládky související s uložením odpadu na skládce.</t>
  </si>
  <si>
    <t>B</t>
  </si>
  <si>
    <t>Beton, železobeton, kamenné zdivo</t>
  </si>
  <si>
    <t>pol. 966168 2,5*15,005=37,513 [A]</t>
  </si>
  <si>
    <t>014112</t>
  </si>
  <si>
    <t>POPLATKY ZA SKLÁDKU TYP S-IO (INERTNÍ ODPAD)</t>
  </si>
  <si>
    <t>Asfaltové vrstvy.</t>
  </si>
  <si>
    <t>pol. 113338 2,2*20,24=44,528 [A]</t>
  </si>
  <si>
    <t>014132</t>
  </si>
  <si>
    <t>POPLATKY ZA SKLÁDKU TYP S-NO (NEBEZPEČNÝ ODPAD)</t>
  </si>
  <si>
    <t>Mostní izolace</t>
  </si>
  <si>
    <t>pol. 97817 2,2*0,01*123,41=2,715 [A]</t>
  </si>
  <si>
    <t>Zemní práce</t>
  </si>
  <si>
    <t>113176</t>
  </si>
  <si>
    <t>ODSTRAN KRYTU ZPEVNĚNÝCH PLOCH Z DLAŽEB KOSTEK, ODVOZ DO 12KM</t>
  </si>
  <si>
    <t>M3</t>
  </si>
  <si>
    <t>Odstranění kostek z vozovky, včetně odvozu na cestmistrovství Slavkov</t>
  </si>
  <si>
    <t>16*6,55*0,1=10,480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</si>
  <si>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</si>
  <si>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113328</t>
  </si>
  <si>
    <t>ODSTRAN PODKL ZPEVNĚNÝCH PLOCH Z KAMENIVA NESTMEL, ODVOZ DO 20KM</t>
  </si>
  <si>
    <t>Odstranění podkladních vrstev vozovky, včetně odvozu na skládku</t>
  </si>
  <si>
    <t>6,55*0,2*2,3*2=6,026 [A]</t>
  </si>
  <si>
    <t>113338</t>
  </si>
  <si>
    <t>ODSTRAN PODKL ZPEVNĚNÝCH PLOCH S ASFALT POJIVEM, ODVOZ DO 20KM</t>
  </si>
  <si>
    <t>6,55*0,15*(16,0+2*2,3)=20,240 [A]</t>
  </si>
  <si>
    <t>113524</t>
  </si>
  <si>
    <t>ODSTRANĚNÍ CHODNÍKOVÝCH A SILNIČNÍCH OBRUBNÍKŮ BETONOVÝCH, ODVOZ DO 5KM</t>
  </si>
  <si>
    <t>M</t>
  </si>
  <si>
    <t>Odstranění kamenných obrubníků z římsy</t>
  </si>
  <si>
    <t>26,65+26,75=53,400 [A]</t>
  </si>
  <si>
    <t>11352B</t>
  </si>
  <si>
    <t>ODSTRANĚNÍ CHODNÍKOVÝCH A SILNIČNÍCH OBRUBNÍKŮ BETONOVÝCH - DOPRAVA</t>
  </si>
  <si>
    <t>tkm</t>
  </si>
  <si>
    <t>Převoz kamenných obrubníků z římsy na cestmistrovství Slavkov</t>
  </si>
  <si>
    <t>(26,65+26,75)*0,2*0,1*2,7*9,0=25,952 [A]</t>
  </si>
  <si>
    <t>Položka zahrnuje samostatnou dopravu suti a vybouraných hmot. Množství se určí jako součin hmotnosti [t] a požadované vzdálenosti [km].</t>
  </si>
  <si>
    <t>11372</t>
  </si>
  <si>
    <t>FRÉZOVÁNÍ ZPEVNĚNÝCH PLOCH ASFALTOVÝCH</t>
  </si>
  <si>
    <t>frézování stávajících vozovkových vrstev, odvoz a likvidace v režii zhotovitele</t>
  </si>
  <si>
    <t>1.vrstva 0,05*(40-16)*6,55=7,860 [A] 
2.vrstva 0,05*(1+2,3+2,3+1)*6,55=2,162 [B] 
Celkem: A+B=10,022 [C]</t>
  </si>
  <si>
    <t>12110</t>
  </si>
  <si>
    <t>SEJMUTÍ ORNICE NEBO LESNÍ PŮDY</t>
  </si>
  <si>
    <t>Sejmutí ornice v prostoru stavby v tl. 0,2 m, vč. odvozu na meziskládku</t>
  </si>
  <si>
    <t>0,2*1,0*2,0*4=1,600 [A]</t>
  </si>
  <si>
    <t>položka zahrnuje sejmutí ornice bez ohledu na tloušťku vrstvy a její vodorovnou dopravu  
nezahrnuje uložení na trvalou skládku</t>
  </si>
  <si>
    <t>12573</t>
  </si>
  <si>
    <t>VYKOPÁVKY ZE ZEMNÍKŮ A SKLÁDEK TŘ. I</t>
  </si>
  <si>
    <t>Zpětně požitá ornice uložená na meziskládce</t>
  </si>
  <si>
    <t>pol. 18220 0,2*1,0*2,0*4=1,600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</si>
  <si>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</si>
  <si>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12960</t>
  </si>
  <si>
    <t>ČIŠTĚNÍ VODOTEČÍ A MELIORAČ KANÁLŮ OD NÁNOSŮ</t>
  </si>
  <si>
    <t>Pročištění dna koryta potoka v tl. cca 0,2 m, vč. odvozu na skládku</t>
  </si>
  <si>
    <t>8,0*2,0*9,0=144,000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</si>
  <si>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</si>
  <si>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132738</t>
  </si>
  <si>
    <t>HLOUBENÍ RÝH ŠÍŘ DO 2M PAŽ I NEPAŽ TŘ. I, ODVOZ DO 20KM</t>
  </si>
  <si>
    <t>za opěrou 1: 1,0*7,0*1,3+1,0*5,0*1,3*2+1,3*1,3/2*5=26,325 [A] 
za opěrou 2:  1,0*7,0*1,3+1,0*5,0*1,3*2+1,3*1,3/2*5=26,325 [B] 
Celkem: A+B=52,650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</si>
  <si>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</si>
  <si>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15</t>
  </si>
  <si>
    <t>17750</t>
  </si>
  <si>
    <t>ZEMNÍ HRÁZKY ZE ZEMIN NEPROPUSTNÝCH</t>
  </si>
  <si>
    <t>pro realizaci břehového zpevnění u opěr.   
Zpevnění svahu zeminou.</t>
  </si>
  <si>
    <t>0,5*2,0*9,0*2=18,000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</si>
  <si>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</si>
  <si>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16</t>
  </si>
  <si>
    <t>18220</t>
  </si>
  <si>
    <t>ROZPROSTŘENÍ ORNICE VE SVAHU</t>
  </si>
  <si>
    <t>dle pol. 12110, v tl. 0,2 m</t>
  </si>
  <si>
    <t>položka zahrnuje:  
nutné přemístění ornice z dočasných skládek vzdálených do 50m  
rozprostření ornice v předepsané tloušťce ve svahu přes 1:5</t>
  </si>
  <si>
    <t>17</t>
  </si>
  <si>
    <t>18241</t>
  </si>
  <si>
    <t>ZALOŽENÍ TRÁVNÍKU RUČNÍM VÝSEVEM</t>
  </si>
  <si>
    <t>M2</t>
  </si>
  <si>
    <t>Zatravnění v rozsahu rozprostření ornice, vč. ošetření</t>
  </si>
  <si>
    <t>1,0*2,0*4=8,000 [A]</t>
  </si>
  <si>
    <t>Zahrnuje dodání předepsané travní směsi, její výsev na ornici, zalévání, první pokosení, to vše bez ohledu na sklon terénu</t>
  </si>
  <si>
    <t>Základy</t>
  </si>
  <si>
    <t>18</t>
  </si>
  <si>
    <t>21341</t>
  </si>
  <si>
    <t>DRENÁŽNÍ VRSTVY Z PLASTBETONU (PLASTMALTY)</t>
  </si>
  <si>
    <t>Pruh šířky 150 mm v úžlabích NK. V tloušťce ochrany izolace.</t>
  </si>
  <si>
    <t>0,15*0,045*2*15,05=0,203 [A]</t>
  </si>
  <si>
    <t>Položka zahrnuje:  
- dodávku předepsaného materiálu pro drenážní vrstvu, včetně mimostaveništní a vnitrostaveništní dopravy  
- provedení drenážní vrstvy předepsaných rozměrů a předepsaného tvaru</t>
  </si>
  <si>
    <t>19</t>
  </si>
  <si>
    <t>261512</t>
  </si>
  <si>
    <t>VRTY PRO KOTVENÍ A INJEKTÁŽ TŘ V NA POVRCHU D DO 16MM</t>
  </si>
  <si>
    <t>Vrty  průměru 14 mm pro kotvení vyrovnávací desky a nadbetonávky křídel. Vrty nad trámy a příčníky ve vzdálenosti vrtů v podélném i příčném směru 0,3 m.</t>
  </si>
  <si>
    <t>Vyrovnavací deska (44*5+27*5)*0,1=35,500 [A] 
Křídlo 1L 20*2,0*0,1=4,000 [B] 
Křídlo 1P 19*2*0,1=3,800 [C] 
Křídlo 2L 19*2*0,1=3,800 [D] 
Křídlo 2P ] 20*2*0,1=4,000 [E] 
Celkem: A+B+C+D+E=51,100 [F]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</si>
  <si>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</si>
  <si>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20</t>
  </si>
  <si>
    <t>26155</t>
  </si>
  <si>
    <t>VRTY PRO KOTVENÍ, INJEKTÁŽ A MIKROPILOTY NA POVRCHU TŘ. V D DO 300MM</t>
  </si>
  <si>
    <t>Vrty DN200 pro vyústění rubové drenáže skrz OPĚRY. Délka vrtů 1 m.</t>
  </si>
  <si>
    <t>2*1,0=2,000 [A]</t>
  </si>
  <si>
    <t>21</t>
  </si>
  <si>
    <t>285392</t>
  </si>
  <si>
    <t>DODATEČNÉ KOTVENÍ VLEPENÍM BETONÁŘSKÉ VÝZTUŽE D DO 16MM DO VRTŮ</t>
  </si>
  <si>
    <t>KUS</t>
  </si>
  <si>
    <t>Kotvení vyrovnávací desky a nadbetonávky křídel betonářskou výztuží průměru 12 mm. Vrty nad trámy a příčníky ve vzdálenosti vrtů v podélném i příčném směru 0,3 m.</t>
  </si>
  <si>
    <t>Vyrovnavací deska 44*5+27*5=355,000 [A] 
Křídlo 1L 2*20=40,000 [B] 
Křídlo 1P 2*19=38,000 [C] 
Křídlo 2L 2*19=38,000 [D] 
Křídlo 2P 2*20=40,000 [E] 
Celkem A+B+C+D+E=511,000 [F]</t>
  </si>
  <si>
    <t>Položka zahrnuje:  
dodání výztuže předepsaného profilu a předepsané délky (do 600mm)  
provedení vrtu předepsaného profilu a předepsané délky (do 300mm)  
vsunutí výztuže do vyvrtaného profilu a její zalepení předepsaným pojivem  
případně nutné lešení</t>
  </si>
  <si>
    <t>22</t>
  </si>
  <si>
    <t>28999</t>
  </si>
  <si>
    <t>OPLÁŠTĚNÍ (ZPEVNĚNÍ) Z FÓLIE</t>
  </si>
  <si>
    <t>Zpevnění vykopaných svahů za opěrami</t>
  </si>
  <si>
    <t>Opěra 1 (1,00+1,84)*7=19,880 [A] 
Opěra 2  (1,00+1,84)*7=19,880 [B] 
Celkem: A+B=39,760 [C]</t>
  </si>
  <si>
    <t>Položka zahrnuje:  
- dodávku předepsané fólie  
- úpravu, očištění a ochranu podkladu  
- přichycení k podkladu, případně zatížení  
- úpravy spojů a zajištění okrajů  
- úpravy pro odvodnění  
- nutné přesahy  
- mimostaveništní a vnitrostaveništní dopravu</t>
  </si>
  <si>
    <t>Svislé konstrukce</t>
  </si>
  <si>
    <t>23</t>
  </si>
  <si>
    <t>31717</t>
  </si>
  <si>
    <t>KOVOVÉ KONSTRUKCE PRO KOTVENÍ ŘÍMSY</t>
  </si>
  <si>
    <t>KG</t>
  </si>
  <si>
    <t>Kotevní přípravek římsy na NK, á 1,0 m, á 6,5 kg/kus</t>
  </si>
  <si>
    <t>Levá římsa 6,5*27=175,500 [A] 
Pravá římsa 6,5*27=175,500 [B] 
Celkem: A+B=351,000 [C]</t>
  </si>
  <si>
    <t>Položka zahrnuje dodávku (výrobu) kotevního prvku předepsaného tvaru a jeho osazení do předepsané polohy včetně nezbytných prací (vrty, zálivky apod.)</t>
  </si>
  <si>
    <t>24</t>
  </si>
  <si>
    <t>317325</t>
  </si>
  <si>
    <t>ŘÍMSY ZE ŽELEZOBETONU DO C30/37</t>
  </si>
  <si>
    <t>vč. bednění, vč. striáže, vč. vyznačení letopočtu</t>
  </si>
  <si>
    <t>Levá římsa 0,85*0,35*26,70=7,943 [A] 
Pravá římsa 0,85*0,35*26,70=7,943 [B] 
Celkem: A+B=15,886 [C]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</si>
  <si>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</si>
  <si>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25</t>
  </si>
  <si>
    <t>317365</t>
  </si>
  <si>
    <t>VÝZTUŽ ŘÍMS Z OCELI 10505, B500B</t>
  </si>
  <si>
    <t>0,16*15,887=2,542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</si>
  <si>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</si>
  <si>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26</t>
  </si>
  <si>
    <t>333324</t>
  </si>
  <si>
    <t>MOSTNÍ OPĚRY A KŘÍDLA ZE ŽELEZOVÉHO BETONU DO C25/30</t>
  </si>
  <si>
    <t>Nadbetonování křídel a závěrných zídek do úrovně horního povrchu vyrovnávací desky</t>
  </si>
  <si>
    <t>Křídlo 1L 1,0*0,4*5,95=2,380 [A] 
Křídlo 1P  1,0*0,4*5,75=2,300 [B] 
Křídlo 2L  1,0*0,4*5,75=2,300 [C] 
Křídlo 2P  1,0*0,4*5,95=2,380 [D] 
Závěrné zídky  0,3*0,4*8,2*2=1,968 [E]                                                      
CelkemA+B+C+D+E=11,328 [F]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</si>
  <si>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</si>
  <si>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27</t>
  </si>
  <si>
    <t>333365</t>
  </si>
  <si>
    <t>VÝZTUŽ MOSTNÍCH OPĚR A KŘÍDEL Z OCELI 10505, B500B</t>
  </si>
  <si>
    <t>parametrická spotřeba 150 kg/m3</t>
  </si>
  <si>
    <t>0,15*11,328=1,699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</si>
  <si>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</si>
  <si>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Vodorovné konstrukce</t>
  </si>
  <si>
    <t>28</t>
  </si>
  <si>
    <t>428500</t>
  </si>
  <si>
    <t>MOSTNÍ LOŽISKA HRNCOVÁ - ÚDRŽBA</t>
  </si>
  <si>
    <t>otryskání, ošetření a nátěr stávajících ložisek</t>
  </si>
  <si>
    <t>2*5=10,000 [A]</t>
  </si>
  <si>
    <t>- zahrnuje úpravu stávajících ložisek předepsanou v zadávací dokumentaci  
- lešení a podpěrné konstrukce  
- nastavení ložisek a odborná prohlídka  
- dočasné zpevnění nebo naopak dočasné uvolnění ložisek</t>
  </si>
  <si>
    <t>29</t>
  </si>
  <si>
    <t>451312</t>
  </si>
  <si>
    <t>PODKLADNÍ A VÝPLŇOVÉ VRSTVY Z PROSTÉHO BETONU C12/15</t>
  </si>
  <si>
    <t>Podkladní beton za opěrami a křídly tl. min. 0,1 m</t>
  </si>
  <si>
    <t>Opěra1: 0,5*0,1*(7,0+2*5,5)=0,900 [A] 
Opěra 2: 0,5*0,1*(7,0+2*5,5)=0,900 [B] 
Celkem: A+B=1,800 [C]</t>
  </si>
  <si>
    <t>30</t>
  </si>
  <si>
    <t>451313</t>
  </si>
  <si>
    <t>PODKLADNÍ A VÝPLŇOVÉ VRSTVY Z PROSTÉHO BETONU C16/20</t>
  </si>
  <si>
    <t>Podkladní beton pod dlažbu z kamene do betonu. Přechodové klíny říms tl. 0,6 m. Ostatní zpevněné plochy 0,15 m.</t>
  </si>
  <si>
    <t>Přechodový klín u opěry 1 vlevo 0,85*1,0*0,2=0,170 [A] 
Přechodový klín u opěry 1 vpravo 0,85*1,0*0,2=0,170 [B] 
Přechodový klín u opěry 2 vlevo 0,85*1,0*0,2=0,170 [C] 
Přechodový klín u opěry 2 vpravo 0,85*1,0*0,2=0,170 [D] 
Zpevnění pod výústěním z opěry 1  2,8*0,5*0,15=0,210 [E] 
Zpevnění pod výústěním z opěry 2 3,0*0,5*0,15=0,225 [F] 
Celkem: A+B+C+D+E+F=1,115 [G]</t>
  </si>
  <si>
    <t>31</t>
  </si>
  <si>
    <t>457325</t>
  </si>
  <si>
    <t>VYROVNÁVACÍ A SPÁDOVÝ ŽELEZOBETON C30/37</t>
  </si>
  <si>
    <t>Vyrovnávací deska nosné konstrukce (průměrná tl. 0,15 m)</t>
  </si>
  <si>
    <t>Vyrovnávací deska 15,05*8,2*0,15=18,512 [A]</t>
  </si>
  <si>
    <t>32</t>
  </si>
  <si>
    <t>457365</t>
  </si>
  <si>
    <t>VÝZTUŽ VYROV A SPÁD BETONU Z OCELI 10505, B500B</t>
  </si>
  <si>
    <t>Parametrická spotřeba 150 kg/m3</t>
  </si>
  <si>
    <t>0,15*18,512=2,777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</si>
  <si>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povrchovou antikorozní úpravu výztuže,  
- separaci výztuže</t>
  </si>
  <si>
    <t>33</t>
  </si>
  <si>
    <t>45860</t>
  </si>
  <si>
    <t>VÝPLŇ ZA OPĚRAMI A ZDMI Z MEZEROVITÉHO BETONU</t>
  </si>
  <si>
    <t>Přechodová oblast mostu z mezerovitého betonu.</t>
  </si>
  <si>
    <t>za opěrou 1: 1,0*7,0*1,2+1,0*5,0*1,2*2+1,3*1,3/2*5=24,625 [A] 
za opěrou 2: 1,0*7,0*1,2+1,0*5,0*1,2*2+1,3*1,3/2*5=24,625 [B] 
Celkem: A+B=49,250 [C]</t>
  </si>
  <si>
    <t>položka zahrnuje:  
- dodávku mezerovitého betonu předepsané kvality a zásyp se zhutněním včetně mimostaveništní a vnitrostaveništní dopravy</t>
  </si>
  <si>
    <t>34</t>
  </si>
  <si>
    <t>465512</t>
  </si>
  <si>
    <t>DLAŽBY Z LOMOVÉHO KAMENE NA MC</t>
  </si>
  <si>
    <t>Přechodové klíny říms a zpevnění podél křídel. Dlažba z kamene do betonu tl. 0,2 m. Malta pro spárování v prostředí XF4.</t>
  </si>
  <si>
    <t>Přechodový klín u opěry 1 vlevo 0,85*1,0*0,2=0,170 [A] 
Přechodový klín u opěry 1 vpravo  0,85*1,0*0,2=0,170 [B] 
Přechodový klín u opěry 2 vlevo 0,85*1,0*0,2=0,170 [C] 
Přechodový klín u opěry 2 vpravo 0,85*1,0*0,2=0,170 [D] 
Zpevnění pod výústěním z opěry 1 2,8*0,5*0,20=0,280 [E] 
Zpevnění pod výústěním z opěry 2 3,0*0,5*0,20=0,300 [F] 
Celkem: A+B+C+D+E+F=1,260 [G]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</si>
  <si>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</si>
  <si>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Komunikace</t>
  </si>
  <si>
    <t>35</t>
  </si>
  <si>
    <t>56333</t>
  </si>
  <si>
    <t>VOZOVKOVÉ VRSTVY ZE ŠTĚRKODRTI TL. DO 150MM</t>
  </si>
  <si>
    <t>Podkladní vrstvy vozovky (2x). Obnova zpevněných ploch okolo mostu.</t>
  </si>
  <si>
    <t>Podkladní vrstvy vozovky před mostem 2*2,3*7,00=32,200 [A] 
Podkladní vrstvy vozovky za mostem 2*2,3*7,00=32,200 [B] 
Celkem: A+B=64,400 [C]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</si>
  <si>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</si>
  <si>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36</t>
  </si>
  <si>
    <t>56932</t>
  </si>
  <si>
    <t>ZPEVNĚNÍ KRAJNIC ZE ŠTĚRKODRTI TL. DO 100MM</t>
  </si>
  <si>
    <t>Před mostem vlevo a vpravo 0,75*12,0*2=18,000 [A] 
Za mostem vlevo a vpravo 0,75*12,0*2=18,000 [B] 
Celkem: A+B=36,000 [C]</t>
  </si>
  <si>
    <t>- dodání kameniva předepsané kvality a zrnitosti  
- rozprostření a zhutnění vrstvy v předepsané tloušťce  
- zřízení vrstvy bez rozlišení šířky, pokládání vrstvy po etapách</t>
  </si>
  <si>
    <t>37</t>
  </si>
  <si>
    <t>572113</t>
  </si>
  <si>
    <t>INFILTRAČNÍ POSTŘIK Z EMULZE DO 0,5KG/M2</t>
  </si>
  <si>
    <t>Mezi ložnou vrstvou a štěrkodrtí. 0,5 kg/m2.</t>
  </si>
  <si>
    <t>Před mostem 2,3*7,0=16,100 [A] 
Za mostem 2,3*7,0=16,100 [B] 
Celkem: A+B=32,200 [C]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</si>
  <si>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</si>
  <si>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38</t>
  </si>
  <si>
    <t>572213</t>
  </si>
  <si>
    <t>SPOJOVACÍ POSTŘIK Z EMULZE DO 0,5KG/M2</t>
  </si>
  <si>
    <t>Mezi obrusnou a ložnou vrstvou (resp. ochranou izolace). 0,3 kg/m2.</t>
  </si>
  <si>
    <t>Před mostem 12*6,55=78,600 [A] 
Na mostě  16*6,55=104,800 [B] 
Za mostem 12*6,55=78,600 [C] 
Celkem:A+B+C=262,000 [D]</t>
  </si>
  <si>
    <t>39</t>
  </si>
  <si>
    <t>574A44</t>
  </si>
  <si>
    <t>ASFALTOVÝ BETON PRO OBRUSNÉ VRSTVY ACO 11+, TL. 50MM</t>
  </si>
  <si>
    <t>Obrusná vrstva vozovky tl. 50 mm. ACO 11+.</t>
  </si>
  <si>
    <t>Před mostem 12*6,55=78,600 [A] 
Na mostě  16*6,55=104,800 [B] 
Za mostem 12*6,55=78,600 [C] 
Celkem: A+B+C=262,000 [D]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</si>
  <si>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</si>
  <si>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40</t>
  </si>
  <si>
    <t>574C46</t>
  </si>
  <si>
    <t>ASFALTOVÝ BETON PRO LOŽNÍ VRSTVY ACL 16+, TL. 50MM</t>
  </si>
  <si>
    <t>Ložná vrstva vozovky v předpolích (2x). Tl. 50 mm. ACL 16+.</t>
  </si>
  <si>
    <t>1. vrstva 2*(1+2,3)*7,0=46,200 [A] 
2. vrstva 2*2,3*7=32,200 [B] 
Celkem: A+B=78,400 [C]</t>
  </si>
  <si>
    <t>41</t>
  </si>
  <si>
    <t>575C65</t>
  </si>
  <si>
    <t>LITÝ ASFALT MA IV (OCHRANA MOSTNÍ IZOLACE) 16 TL. 45MM</t>
  </si>
  <si>
    <t>Ochrana izolace na mostě. Tl. 45 mm.</t>
  </si>
  <si>
    <t>16*6,55=104,800 [A]</t>
  </si>
  <si>
    <t>42</t>
  </si>
  <si>
    <t>58920</t>
  </si>
  <si>
    <t>VÝPLŇ SPAR MODIFIKOVANÝM ASFALTEM</t>
  </si>
  <si>
    <t>Výplň spáry vozovka - římsa s předtěsněním. I podél přechodových klínů.</t>
  </si>
  <si>
    <t>Levá římsa 26,65=26,650 [A] 
Pravá římsa 26,75=26,750 [B] 
Celkem: A+B=53,400 [C]</t>
  </si>
  <si>
    <t>položka zahrnuje:  
- dodávku předepsaného materiálu  
- vyčištění a výplň spar tímto materiálem</t>
  </si>
  <si>
    <t>Úpravy povrchů, podlahy, výplně otvorů</t>
  </si>
  <si>
    <t>43</t>
  </si>
  <si>
    <t>626111</t>
  </si>
  <si>
    <t>REPROFILACE PODHLEDŮ, SVISLÝCH PLOCH SANAČNÍ MALTOU JEDNOVRST TL 10MM</t>
  </si>
  <si>
    <t>Sanace viditelných ploch opěr.</t>
  </si>
  <si>
    <t>Opěra 1 (7,75+0,75)*1,5=12,750 [A] 
Opěra 2 (7,70+0,75)*1,5=12,675 [B] 
Celkem: A+B=25,425 [C]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</si>
  <si>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</si>
  <si>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44</t>
  </si>
  <si>
    <t>626121</t>
  </si>
  <si>
    <t>REPROFIL PODHL, SVIS PLOCH SANAČ MALTOU DVOUVRST TL DO 40MM</t>
  </si>
  <si>
    <t>Sanace viditelných ploch krídel.</t>
  </si>
  <si>
    <t>Křídlo u opěry 1 vlevo 6,91=6,910 [A] 
Křídlo u opěry 1 vpravo 6,65=6,650 [B] 
Křídlo u opěry 2 vlevo 8,39=8,390 [C] 
Křídlo u opěry 2 vpravo 8,94=8,940 [D] 
Celkem: A+B+C+D=30,890 [E]</t>
  </si>
  <si>
    <t>45</t>
  </si>
  <si>
    <t>62631</t>
  </si>
  <si>
    <t>SPOJOVACÍ MŮSTEK MEZI STARÝM A NOVÝM BETONEM</t>
  </si>
  <si>
    <t>Sanace viditelných ploch spodní stavby.</t>
  </si>
  <si>
    <t>Opěra 1 (7,75+0,75)*1,5=12,750 [A] 
Opěra 2 (7,70+0,75)*1,5=12,675 [B] 
Křídlo u opěry 1 vlevo 6,91=6,910 [C] 
Křídlo u opěry 1 vpravo 6,65=6,650 [D] 
Křídlo u opěry 2 vlevo 8,39=8,390 [E] 
Křídlo u opěry 2 vpravo 8,94=8,940 [F] 
Celkem:A+B+C+D+E+F=56,315 [G]</t>
  </si>
  <si>
    <t>46</t>
  </si>
  <si>
    <t>62641</t>
  </si>
  <si>
    <t>SJEDNOCUJÍCÍ STĚRKA JEMNOU MALTOU TL CCA 2MM</t>
  </si>
  <si>
    <t>Sanace podhledu NK a viditelných ploch spodní stavby.</t>
  </si>
  <si>
    <t>Opěra 1 (7,75+0,75)*1,5=12,750 [A] 
Opěra 2 (7,70+0,75)*1,5=12,675 [B] 
Křídlo u opěry 1 vlevo 6,91=6,910 [C] 
Křídlo u opěry 1 vpravo 6,65=6,650 [D] 
Křídlo u opěry 2 vlevo 8,39=8,390 [E] 
Křídlo u opěry 2 vpravo 8,94=8,940 [F] 
Celkem: A+B+C+D+E+F=56,315 [G]</t>
  </si>
  <si>
    <t>47</t>
  </si>
  <si>
    <t>62652</t>
  </si>
  <si>
    <t>OCHRANA VÝZTUŽE PŘI NEDOSTATEČNÉM KRYTÍ</t>
  </si>
  <si>
    <t>Sanace pohledu NK.</t>
  </si>
  <si>
    <t>Nosná konstrukce 5,0=5,000 [A]</t>
  </si>
  <si>
    <t>položka zahrnuje:  
dodávku veškerého materiálu potřebného pro předepsanou úpravu v předepsané kvalitě  
položení vrstvy v předepsané tloušťce  
potřebná lešení a podpěrné konstrukce</t>
  </si>
  <si>
    <t>Přidružená stavební výroba</t>
  </si>
  <si>
    <t>48</t>
  </si>
  <si>
    <t>711112</t>
  </si>
  <si>
    <t>IZOLACE BĚŽNÝCH KONSTRUKCÍ PROTI ZEMNÍ VLHKOSTI ASFALTOVÝMI PÁSY</t>
  </si>
  <si>
    <t>Izolace rubu opěr a křídel</t>
  </si>
  <si>
    <t>Opěra 1: 1,5*(7,0+2*6,0)=28,500 [A] 
Opěra 2:  1,5*(7,0+2*6,0)=28,500 [B] 
Celkem A+B=57,000 [C]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</si>
  <si>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</si>
  <si>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49</t>
  </si>
  <si>
    <t>711442</t>
  </si>
  <si>
    <t>IZOLACE MOSTOVEK CELOPLOŠNÁ ASFALTOVÝMI PÁSY S PEČETÍCÍ VRSTVOU</t>
  </si>
  <si>
    <t>Izolace mostovky vč. závěrných zídek, vč. úpravy povrchu před pokládkou dle TKP</t>
  </si>
  <si>
    <t>16,0*8,2=131,200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</si>
  <si>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</si>
  <si>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50</t>
  </si>
  <si>
    <t>711502</t>
  </si>
  <si>
    <t>OCHRANA IZOLACE NA POVRCHU ASFALTOVÝMI PÁSY</t>
  </si>
  <si>
    <t>2*0,85*26,7+0,5*2*(5,75+5,95)=57,090 [A]</t>
  </si>
  <si>
    <t>položka zahrnuje:  
- dodání  předepsaného ochranného materiálu  
- zřízení ochrany izolace</t>
  </si>
  <si>
    <t>51</t>
  </si>
  <si>
    <t>711509</t>
  </si>
  <si>
    <t>OCHRANA IZOLACE NA POVRCHU TEXTILIÍ</t>
  </si>
  <si>
    <t>Ochrana izolace rubu opěr a křídel.</t>
  </si>
  <si>
    <t>Opěra 1: 1,5*(7,0+2*6,0)=28,500 [A] 
Opěra 2: 1,5*(7,0+2*6,0)=28,500 [B] 
Celkem: A+B=57,000 [C]</t>
  </si>
  <si>
    <t>52</t>
  </si>
  <si>
    <t>78383</t>
  </si>
  <si>
    <t>NÁTĚRY BETON KONSTR TYP S4 (OS-C)</t>
  </si>
  <si>
    <t>odrazný obrubník</t>
  </si>
  <si>
    <t>Levá římsa 0,30*26,7=8,010 [A] 
Pravá římsa 0,30*26,7=8,010 [B] 
Celkem: A+B=16,020 [C]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</si>
  <si>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</si>
  <si>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Potrubí</t>
  </si>
  <si>
    <t>53</t>
  </si>
  <si>
    <t>87533</t>
  </si>
  <si>
    <t>POTRUBÍ DREN Z TRUB PLAST DN DO 150MM</t>
  </si>
  <si>
    <t>Rubová drenáž za opěrami i křídly, perforovaná trubka DN150, pevnost SN8, včetně výústního objektu s kameninovou trubkou</t>
  </si>
  <si>
    <t>Opěra 1: 9,0+2*6,0=21,000 [A] 
Opěra 2:  9,0+2*6,0=21,000 [B] 
Celkem: A+B=42,000 [C]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</si>
  <si>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</si>
  <si>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54</t>
  </si>
  <si>
    <t>89712</t>
  </si>
  <si>
    <t>VPUSŤ KANALIZAČNÍ ULIČNÍ KOMPLETNÍ Z BETONOVÝCH DÍLCŮ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</si>
  <si>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</si>
  <si>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Ostatní konstrukce a práce</t>
  </si>
  <si>
    <t>55</t>
  </si>
  <si>
    <t>9111A3</t>
  </si>
  <si>
    <t>ZÁBRADLÍ SILNIČNÍ S VODOR MADLY - DEMONTÁŽ S PŘESUNEM</t>
  </si>
  <si>
    <t>Demontáž zábradlí, odvoz a likvidace v režii SÚS Slavkov.     
Odvoz na skládku SÚS Slavkov.</t>
  </si>
  <si>
    <t>položka zahrnuje:  
- demontáž a odstranění zařízení  
- jeho odvoz na předepsané místo</t>
  </si>
  <si>
    <t>56</t>
  </si>
  <si>
    <t>9113B1</t>
  </si>
  <si>
    <t>SVODIDLO OCEL SILNIČ JEDNOSTR, ÚROVEŇ ZADRŽ H1 -DODÁVKA A MONTÁŽ</t>
  </si>
  <si>
    <t>Náběhy zábradelního svodidla</t>
  </si>
  <si>
    <t>4*12=48,000 [A]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</si>
  <si>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</si>
  <si>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57</t>
  </si>
  <si>
    <t>9117C1</t>
  </si>
  <si>
    <t>SVOD OCEL ZÁBRADEL ÚROVEŇ ZADRŽ H2 - DODÁVKA A MONTÁŽ</t>
  </si>
  <si>
    <t>Zábradelní svodidlo zádržnosti H2 se svislou výplní opatřeno PKO</t>
  </si>
  <si>
    <t>položka zahrnuje:  
- kompletní dodávku všech dílů ocelového svodidla s předepsanou povrchovou úpravou včetně spojovacích a diltačních prvků  
- montáž a osazení svodidla, kotvení, t.j. kotevní desky, šrouby z nerez oceli, vrty a zálivku, pokud zadávací dokumentace nestanoví jinak, případné nivelační hmoty pod kotevní desky  
- přechod na jiný typ svodidla nebo přes mostní závěr  
- ochranu proti bludným proudům a vývody pro jejich měření  
nezahrnuje odrazky nebo retroreflexní fólie</t>
  </si>
  <si>
    <t>58</t>
  </si>
  <si>
    <t>914A21</t>
  </si>
  <si>
    <t>EV ČÍSLO MOSTU OCEL S FÓLIÍ TŘ.1 DODÁVKA A MONTÁŽ</t>
  </si>
  <si>
    <t>Nové cedule s označením názvu vodoteče.</t>
  </si>
  <si>
    <t>položka zahrnuje:  
- dodávku a montáž značek v požadovaném provedení</t>
  </si>
  <si>
    <t>59</t>
  </si>
  <si>
    <t>914A22</t>
  </si>
  <si>
    <t>EV ČÍSLO MOSTU OCEL S FÓLIÍ TŘ.1 MONTÁŽ S PŘESUNEM</t>
  </si>
  <si>
    <t>Zpětné osazení stávajících cedulí s evidenčním číslem mostu, vč. sloupků</t>
  </si>
  <si>
    <t>položka zahrnuje:  
- dopravu demontované značky z dočasné skládky  
- osazení a montáž značky na místě určeném projektem  
- nutnou opravu poškozených částí  
nezahrnuje dodávku značky</t>
  </si>
  <si>
    <t>60</t>
  </si>
  <si>
    <t>914A23</t>
  </si>
  <si>
    <t>EV ČÍSLO MOSTU OCEL S FÓLIÍ TŘ.1 DEMONTÁŽ</t>
  </si>
  <si>
    <t>Položka zahrnuje odstranění, demontáž a odklizení materiálu s odvozem na předepsané místo</t>
  </si>
  <si>
    <t>61</t>
  </si>
  <si>
    <t>917224</t>
  </si>
  <si>
    <t>SILNIČNÍ A CHODNÍKOVÉ OBRUBY Z BETONOVÝCH OBRUBNÍKŮ ŠÍŘ 150MM</t>
  </si>
  <si>
    <t>Položka zahrnuje:  
dodání a pokládku betonových obrubníků o rozměrech předepsaných zadávací dokumentací  
betonové lože i boční betonovou opěrku.</t>
  </si>
  <si>
    <t>62</t>
  </si>
  <si>
    <t>919112</t>
  </si>
  <si>
    <t>ŘEZÁNÍ ASFALTOVÉHO KRYTU VOZOVEK TL DO 100MM</t>
  </si>
  <si>
    <t>Za rubem NK 2*6,55=13,100 [A] 
Na začátku úpravy 6,55=6,550 [B] 
Na konci úpravy 6,55=6,550 [C] 
Celkem: A+B+C=26,200 [D]</t>
  </si>
  <si>
    <t>položka zahrnuje řezání vozovkové vrstvy v předepsané tloušťce, včetně spotřeby vody</t>
  </si>
  <si>
    <t>63</t>
  </si>
  <si>
    <t>931315</t>
  </si>
  <si>
    <t>TĚSNĚNÍ DILATAČ SPAR ASF ZÁLIVKOU PRŮŘ DO 600MM2</t>
  </si>
  <si>
    <t>Za rubem NK - typ EMZ 2*6,55=13,100 [A] 
Na začátkui úpravy - asf. zálivka 6,55=6,550 [B] 
Na konci úpravy - asf. zálivka 6,55=6,550 [C] 
Celkem: A+B+C=26,200 [D]</t>
  </si>
  <si>
    <t>položka zahrnuje dodávku a osazení předepsaného materiálu, očištění ploch spáry před úpravou, očištění okolí spáry po úpravě  
nezahrnuje těsnící profil</t>
  </si>
  <si>
    <t>64</t>
  </si>
  <si>
    <t>938541</t>
  </si>
  <si>
    <t>OČIŠTĚNÍ BETON KONSTR OTRYSKÁNÍM TLAK VODOU DO 200 BARŮ</t>
  </si>
  <si>
    <t>Očištění horního povrchu NK a rubu betonových opěr před zhotovením vyrovnavacího betonu. 100 % plochy.</t>
  </si>
  <si>
    <t>Horní povrch NK 16,0*8,2=131,200 [A] 
Rub opěr 1,3*7+1,3*7=18,200 [B] 
Rub křídel 1,3*6*4=31,200 [C] 
Celkem: A+B+C=180,600 [D]</t>
  </si>
  <si>
    <t>položka zahrnuje očištění předepsaným způsobem včetně odklizení vzniklého odpadu</t>
  </si>
  <si>
    <t>65</t>
  </si>
  <si>
    <t>938543</t>
  </si>
  <si>
    <t>OČIŠTĚNÍ BETON KONSTR OTRYSKÁNÍM TLAK VODOU DO 1000 BARŮ</t>
  </si>
  <si>
    <t>Očištění sanovaných ploch líce opěr a křídel.</t>
  </si>
  <si>
    <t>66</t>
  </si>
  <si>
    <t>966168</t>
  </si>
  <si>
    <t>BOURÁNÍ KONSTRUKCÍ ZE ŽELEZOBETONU S ODVOZEM DO 20KM</t>
  </si>
  <si>
    <t>Ubourání stávajících říms, včetně odvozu vybouraného materiálu na skládku</t>
  </si>
  <si>
    <t>Levá římsa (0,85*0,35-0,2*0,1)*26,65=7,395 [A] 
Pravá římsa (0,87*0,35-0,2*0,1)*26,75=7,610 [B] 
Celkem: A+B=15,005 [C]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</si>
  <si>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</si>
  <si>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67</t>
  </si>
  <si>
    <t>96687</t>
  </si>
  <si>
    <t>VYBOURÁNÍ ULIČNÍCH VPUSTÍ KOMPLETNÍCH</t>
  </si>
  <si>
    <t>vč. mříže 30x30cm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</si>
  <si>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</si>
  <si>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68</t>
  </si>
  <si>
    <t>97817</t>
  </si>
  <si>
    <t>ODSTRANĚNÍ MOSTNÍ IZOLACE</t>
  </si>
  <si>
    <t>Případné odstranění izolace SE SOUHLASEM INVESTORA. Včetně odvozu na skládku.</t>
  </si>
  <si>
    <t>8,2*15,05=123,410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</si>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</sst>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19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</f>
      </c>
      <c>
        <f>0+O10+O14+O18+O22</f>
      </c>
    </row>
    <row r="10" spans="1:16" ht="12.75">
      <c r="A10" s="18" t="s">
        <v>39</v>
      </c>
      <c s="23" t="s">
        <v>23</v>
      </c>
      <c s="23" t="s">
        <v>40</v>
      </c>
      <c s="18" t="s">
        <v>41</v>
      </c>
      <c s="24" t="s">
        <v>42</v>
      </c>
      <c s="25" t="s">
        <v>43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45</v>
      </c>
    </row>
    <row r="12" spans="1:5" ht="12.75">
      <c r="A12" s="30" t="s">
        <v>46</v>
      </c>
      <c r="E12" s="31" t="s">
        <v>41</v>
      </c>
    </row>
    <row r="13" spans="1:5" ht="12.75">
      <c r="A13" t="s">
        <v>47</v>
      </c>
      <c r="E13" s="29" t="s">
        <v>48</v>
      </c>
    </row>
    <row r="14" spans="1:16" ht="12.75">
      <c r="A14" s="18" t="s">
        <v>39</v>
      </c>
      <c s="23" t="s">
        <v>17</v>
      </c>
      <c s="23" t="s">
        <v>49</v>
      </c>
      <c s="18" t="s">
        <v>41</v>
      </c>
      <c s="24" t="s">
        <v>50</v>
      </c>
      <c s="25" t="s">
        <v>43</v>
      </c>
      <c s="26">
        <v>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51</v>
      </c>
    </row>
    <row r="16" spans="1:5" ht="12.75">
      <c r="A16" s="30" t="s">
        <v>46</v>
      </c>
      <c r="E16" s="31" t="s">
        <v>41</v>
      </c>
    </row>
    <row r="17" spans="1:5" ht="12.75">
      <c r="A17" t="s">
        <v>47</v>
      </c>
      <c r="E17" s="29" t="s">
        <v>48</v>
      </c>
    </row>
    <row r="18" spans="1:16" ht="12.75">
      <c r="A18" s="18" t="s">
        <v>39</v>
      </c>
      <c s="23" t="s">
        <v>16</v>
      </c>
      <c s="23" t="s">
        <v>52</v>
      </c>
      <c s="18" t="s">
        <v>41</v>
      </c>
      <c s="24" t="s">
        <v>53</v>
      </c>
      <c s="25" t="s">
        <v>43</v>
      </c>
      <c s="26">
        <v>1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25.5">
      <c r="A19" s="28" t="s">
        <v>44</v>
      </c>
      <c r="E19" s="29" t="s">
        <v>54</v>
      </c>
    </row>
    <row r="20" spans="1:5" ht="12.75">
      <c r="A20" s="30" t="s">
        <v>46</v>
      </c>
      <c r="E20" s="31" t="s">
        <v>41</v>
      </c>
    </row>
    <row r="21" spans="1:5" ht="12.75">
      <c r="A21" t="s">
        <v>47</v>
      </c>
      <c r="E21" s="29" t="s">
        <v>48</v>
      </c>
    </row>
    <row r="22" spans="1:16" ht="12.75">
      <c r="A22" s="18" t="s">
        <v>39</v>
      </c>
      <c s="23" t="s">
        <v>27</v>
      </c>
      <c s="23" t="s">
        <v>55</v>
      </c>
      <c s="18" t="s">
        <v>41</v>
      </c>
      <c s="24" t="s">
        <v>56</v>
      </c>
      <c s="25" t="s">
        <v>43</v>
      </c>
      <c s="26">
        <v>1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44</v>
      </c>
      <c r="E23" s="29" t="s">
        <v>57</v>
      </c>
    </row>
    <row r="24" spans="1:5" ht="12.75">
      <c r="A24" s="30" t="s">
        <v>46</v>
      </c>
      <c r="E24" s="31" t="s">
        <v>41</v>
      </c>
    </row>
    <row r="25" spans="1:5" ht="63.75">
      <c r="A25" t="s">
        <v>47</v>
      </c>
      <c r="E25" s="29" t="s">
        <v>58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59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59</v>
      </c>
      <c s="5"/>
      <c s="14" t="s">
        <v>19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0+I10+I14+I18+I22+I26+I30+I34+I38+I42+I46+I50+I54+I58+I62</f>
      </c>
      <c>
        <f>0+O10+O14+O18+O22+O26+O30+O34+O38+O42+O46+O50+O54+O58+O62</f>
      </c>
    </row>
    <row r="10" spans="1:16" ht="25.5">
      <c r="A10" s="18" t="s">
        <v>39</v>
      </c>
      <c s="23" t="s">
        <v>23</v>
      </c>
      <c s="23" t="s">
        <v>60</v>
      </c>
      <c s="18" t="s">
        <v>61</v>
      </c>
      <c s="24" t="s">
        <v>62</v>
      </c>
      <c s="25" t="s">
        <v>43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41</v>
      </c>
    </row>
    <row r="12" spans="1:5" ht="12.75">
      <c r="A12" s="30" t="s">
        <v>46</v>
      </c>
      <c r="E12" s="31" t="s">
        <v>41</v>
      </c>
    </row>
    <row r="13" spans="1:5" ht="12.75">
      <c r="A13" t="s">
        <v>47</v>
      </c>
      <c r="E13" s="29" t="s">
        <v>41</v>
      </c>
    </row>
    <row r="14" spans="1:16" ht="12.75">
      <c r="A14" s="18" t="s">
        <v>39</v>
      </c>
      <c s="23" t="s">
        <v>17</v>
      </c>
      <c s="23" t="s">
        <v>63</v>
      </c>
      <c s="18" t="s">
        <v>61</v>
      </c>
      <c s="24" t="s">
        <v>64</v>
      </c>
      <c s="25" t="s">
        <v>43</v>
      </c>
      <c s="26">
        <v>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41</v>
      </c>
    </row>
    <row r="16" spans="1:5" ht="12.75">
      <c r="A16" s="30" t="s">
        <v>46</v>
      </c>
      <c r="E16" s="31" t="s">
        <v>41</v>
      </c>
    </row>
    <row r="17" spans="1:5" ht="12.75">
      <c r="A17" t="s">
        <v>47</v>
      </c>
      <c r="E17" s="29" t="s">
        <v>41</v>
      </c>
    </row>
    <row r="18" spans="1:16" ht="12.75">
      <c r="A18" s="18" t="s">
        <v>39</v>
      </c>
      <c s="23" t="s">
        <v>16</v>
      </c>
      <c s="23" t="s">
        <v>65</v>
      </c>
      <c s="18" t="s">
        <v>61</v>
      </c>
      <c s="24" t="s">
        <v>66</v>
      </c>
      <c s="25" t="s">
        <v>43</v>
      </c>
      <c s="26">
        <v>1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41</v>
      </c>
    </row>
    <row r="20" spans="1:5" ht="12.75">
      <c r="A20" s="30" t="s">
        <v>46</v>
      </c>
      <c r="E20" s="31" t="s">
        <v>41</v>
      </c>
    </row>
    <row r="21" spans="1:5" ht="12.75">
      <c r="A21" t="s">
        <v>47</v>
      </c>
      <c r="E21" s="29" t="s">
        <v>41</v>
      </c>
    </row>
    <row r="22" spans="1:16" ht="25.5">
      <c r="A22" s="18" t="s">
        <v>39</v>
      </c>
      <c s="23" t="s">
        <v>27</v>
      </c>
      <c s="23" t="s">
        <v>67</v>
      </c>
      <c s="18" t="s">
        <v>61</v>
      </c>
      <c s="24" t="s">
        <v>68</v>
      </c>
      <c s="25" t="s">
        <v>43</v>
      </c>
      <c s="26">
        <v>1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44</v>
      </c>
      <c r="E23" s="29" t="s">
        <v>41</v>
      </c>
    </row>
    <row r="24" spans="1:5" ht="12.75">
      <c r="A24" s="30" t="s">
        <v>46</v>
      </c>
      <c r="E24" s="31" t="s">
        <v>41</v>
      </c>
    </row>
    <row r="25" spans="1:5" ht="12.75">
      <c r="A25" t="s">
        <v>47</v>
      </c>
      <c r="E25" s="29" t="s">
        <v>41</v>
      </c>
    </row>
    <row r="26" spans="1:16" ht="25.5">
      <c r="A26" s="18" t="s">
        <v>39</v>
      </c>
      <c s="23" t="s">
        <v>29</v>
      </c>
      <c s="23" t="s">
        <v>69</v>
      </c>
      <c s="18" t="s">
        <v>61</v>
      </c>
      <c s="24" t="s">
        <v>70</v>
      </c>
      <c s="25" t="s">
        <v>43</v>
      </c>
      <c s="26">
        <v>1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44</v>
      </c>
      <c r="E27" s="29" t="s">
        <v>41</v>
      </c>
    </row>
    <row r="28" spans="1:5" ht="12.75">
      <c r="A28" s="30" t="s">
        <v>46</v>
      </c>
      <c r="E28" s="31" t="s">
        <v>41</v>
      </c>
    </row>
    <row r="29" spans="1:5" ht="12.75">
      <c r="A29" t="s">
        <v>47</v>
      </c>
      <c r="E29" s="29" t="s">
        <v>41</v>
      </c>
    </row>
    <row r="30" spans="1:16" ht="25.5">
      <c r="A30" s="18" t="s">
        <v>39</v>
      </c>
      <c s="23" t="s">
        <v>31</v>
      </c>
      <c s="23" t="s">
        <v>71</v>
      </c>
      <c s="18" t="s">
        <v>61</v>
      </c>
      <c s="24" t="s">
        <v>72</v>
      </c>
      <c s="25" t="s">
        <v>43</v>
      </c>
      <c s="26">
        <v>1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44</v>
      </c>
      <c r="E31" s="29" t="s">
        <v>41</v>
      </c>
    </row>
    <row r="32" spans="1:5" ht="12.75">
      <c r="A32" s="30" t="s">
        <v>46</v>
      </c>
      <c r="E32" s="31" t="s">
        <v>41</v>
      </c>
    </row>
    <row r="33" spans="1:5" ht="12.75">
      <c r="A33" t="s">
        <v>47</v>
      </c>
      <c r="E33" s="29" t="s">
        <v>41</v>
      </c>
    </row>
    <row r="34" spans="1:16" ht="25.5">
      <c r="A34" s="18" t="s">
        <v>39</v>
      </c>
      <c s="23" t="s">
        <v>73</v>
      </c>
      <c s="23" t="s">
        <v>74</v>
      </c>
      <c s="18" t="s">
        <v>61</v>
      </c>
      <c s="24" t="s">
        <v>75</v>
      </c>
      <c s="25" t="s">
        <v>43</v>
      </c>
      <c s="26">
        <v>1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44</v>
      </c>
      <c r="E35" s="29" t="s">
        <v>76</v>
      </c>
    </row>
    <row r="36" spans="1:5" ht="12.75">
      <c r="A36" s="30" t="s">
        <v>46</v>
      </c>
      <c r="E36" s="31" t="s">
        <v>41</v>
      </c>
    </row>
    <row r="37" spans="1:5" ht="12.75">
      <c r="A37" t="s">
        <v>47</v>
      </c>
      <c r="E37" s="29" t="s">
        <v>41</v>
      </c>
    </row>
    <row r="38" spans="1:16" ht="12.75">
      <c r="A38" s="18" t="s">
        <v>39</v>
      </c>
      <c s="23" t="s">
        <v>77</v>
      </c>
      <c s="23" t="s">
        <v>78</v>
      </c>
      <c s="18" t="s">
        <v>61</v>
      </c>
      <c s="24" t="s">
        <v>79</v>
      </c>
      <c s="25" t="s">
        <v>43</v>
      </c>
      <c s="26">
        <v>1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44</v>
      </c>
      <c r="E39" s="29" t="s">
        <v>41</v>
      </c>
    </row>
    <row r="40" spans="1:5" ht="12.75">
      <c r="A40" s="30" t="s">
        <v>46</v>
      </c>
      <c r="E40" s="31" t="s">
        <v>41</v>
      </c>
    </row>
    <row r="41" spans="1:5" ht="12.75">
      <c r="A41" t="s">
        <v>47</v>
      </c>
      <c r="E41" s="29" t="s">
        <v>41</v>
      </c>
    </row>
    <row r="42" spans="1:16" ht="12.75">
      <c r="A42" s="18" t="s">
        <v>39</v>
      </c>
      <c s="23" t="s">
        <v>34</v>
      </c>
      <c s="23" t="s">
        <v>80</v>
      </c>
      <c s="18" t="s">
        <v>61</v>
      </c>
      <c s="24" t="s">
        <v>81</v>
      </c>
      <c s="25" t="s">
        <v>43</v>
      </c>
      <c s="26">
        <v>1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44</v>
      </c>
      <c r="E43" s="29" t="s">
        <v>41</v>
      </c>
    </row>
    <row r="44" spans="1:5" ht="12.75">
      <c r="A44" s="30" t="s">
        <v>46</v>
      </c>
      <c r="E44" s="31" t="s">
        <v>41</v>
      </c>
    </row>
    <row r="45" spans="1:5" ht="12.75">
      <c r="A45" t="s">
        <v>47</v>
      </c>
      <c r="E45" s="29" t="s">
        <v>41</v>
      </c>
    </row>
    <row r="46" spans="1:16" ht="25.5">
      <c r="A46" s="18" t="s">
        <v>39</v>
      </c>
      <c s="23" t="s">
        <v>36</v>
      </c>
      <c s="23" t="s">
        <v>82</v>
      </c>
      <c s="18" t="s">
        <v>61</v>
      </c>
      <c s="24" t="s">
        <v>83</v>
      </c>
      <c s="25" t="s">
        <v>43</v>
      </c>
      <c s="26">
        <v>1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44</v>
      </c>
      <c r="E47" s="29" t="s">
        <v>41</v>
      </c>
    </row>
    <row r="48" spans="1:5" ht="12.75">
      <c r="A48" s="30" t="s">
        <v>46</v>
      </c>
      <c r="E48" s="31" t="s">
        <v>41</v>
      </c>
    </row>
    <row r="49" spans="1:5" ht="12.75">
      <c r="A49" t="s">
        <v>47</v>
      </c>
      <c r="E49" s="29" t="s">
        <v>41</v>
      </c>
    </row>
    <row r="50" spans="1:16" ht="12.75">
      <c r="A50" s="18" t="s">
        <v>39</v>
      </c>
      <c s="23" t="s">
        <v>84</v>
      </c>
      <c s="23" t="s">
        <v>85</v>
      </c>
      <c s="18" t="s">
        <v>61</v>
      </c>
      <c s="24" t="s">
        <v>86</v>
      </c>
      <c s="25" t="s">
        <v>43</v>
      </c>
      <c s="26">
        <v>1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44</v>
      </c>
      <c r="E51" s="29" t="s">
        <v>41</v>
      </c>
    </row>
    <row r="52" spans="1:5" ht="12.75">
      <c r="A52" s="30" t="s">
        <v>46</v>
      </c>
      <c r="E52" s="31" t="s">
        <v>41</v>
      </c>
    </row>
    <row r="53" spans="1:5" ht="12.75">
      <c r="A53" t="s">
        <v>47</v>
      </c>
      <c r="E53" s="29" t="s">
        <v>41</v>
      </c>
    </row>
    <row r="54" spans="1:16" ht="12.75">
      <c r="A54" s="18" t="s">
        <v>39</v>
      </c>
      <c s="23" t="s">
        <v>87</v>
      </c>
      <c s="23" t="s">
        <v>88</v>
      </c>
      <c s="18" t="s">
        <v>61</v>
      </c>
      <c s="24" t="s">
        <v>89</v>
      </c>
      <c s="25" t="s">
        <v>43</v>
      </c>
      <c s="26">
        <v>1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44</v>
      </c>
      <c r="E55" s="29" t="s">
        <v>41</v>
      </c>
    </row>
    <row r="56" spans="1:5" ht="12.75">
      <c r="A56" s="30" t="s">
        <v>46</v>
      </c>
      <c r="E56" s="31" t="s">
        <v>41</v>
      </c>
    </row>
    <row r="57" spans="1:5" ht="12.75">
      <c r="A57" t="s">
        <v>47</v>
      </c>
      <c r="E57" s="29" t="s">
        <v>41</v>
      </c>
    </row>
    <row r="58" spans="1:16" ht="12.75">
      <c r="A58" s="18" t="s">
        <v>39</v>
      </c>
      <c s="23" t="s">
        <v>90</v>
      </c>
      <c s="23" t="s">
        <v>91</v>
      </c>
      <c s="18" t="s">
        <v>61</v>
      </c>
      <c s="24" t="s">
        <v>92</v>
      </c>
      <c s="25" t="s">
        <v>43</v>
      </c>
      <c s="26">
        <v>1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44</v>
      </c>
      <c r="E59" s="29" t="s">
        <v>41</v>
      </c>
    </row>
    <row r="60" spans="1:5" ht="12.75">
      <c r="A60" s="30" t="s">
        <v>46</v>
      </c>
      <c r="E60" s="31" t="s">
        <v>41</v>
      </c>
    </row>
    <row r="61" spans="1:5" ht="12.75">
      <c r="A61" t="s">
        <v>47</v>
      </c>
      <c r="E61" s="29" t="s">
        <v>41</v>
      </c>
    </row>
    <row r="62" spans="1:16" ht="12.75">
      <c r="A62" s="18" t="s">
        <v>39</v>
      </c>
      <c s="23" t="s">
        <v>93</v>
      </c>
      <c s="23" t="s">
        <v>94</v>
      </c>
      <c s="18" t="s">
        <v>41</v>
      </c>
      <c s="24" t="s">
        <v>95</v>
      </c>
      <c s="25" t="s">
        <v>43</v>
      </c>
      <c s="26">
        <v>1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7.5">
      <c r="A63" s="28" t="s">
        <v>44</v>
      </c>
      <c r="E63" s="29" t="s">
        <v>96</v>
      </c>
    </row>
    <row r="64" spans="1:5" ht="12.75">
      <c r="A64" s="30" t="s">
        <v>46</v>
      </c>
      <c r="E64" s="31" t="s">
        <v>41</v>
      </c>
    </row>
    <row r="65" spans="1:5" ht="12.75">
      <c r="A65" t="s">
        <v>47</v>
      </c>
      <c r="E65" s="29" t="s">
        <v>97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8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0+O8+O25+O78+O99+O120+O149+O182+O203+O224+O233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98</v>
      </c>
      <c s="32">
        <f>0+I8+I25+I78+I99+I120+I149+I182+I203+I224+I233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98</v>
      </c>
      <c s="5"/>
      <c s="14" t="s">
        <v>99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33</v>
      </c>
      <c s="11" t="s">
        <v>35</v>
      </c>
    </row>
    <row r="7" spans="1:9" ht="12.75" customHeight="1">
      <c r="A7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8" spans="1:18" ht="12.75" customHeight="1">
      <c r="A8" s="19" t="s">
        <v>37</v>
      </c>
      <c s="19"/>
      <c s="20" t="s">
        <v>21</v>
      </c>
      <c s="19"/>
      <c s="21" t="s">
        <v>38</v>
      </c>
      <c s="19"/>
      <c s="19"/>
      <c s="19"/>
      <c s="22">
        <f>0+Q8</f>
      </c>
      <c r="O8">
        <f>0+R8</f>
      </c>
      <c r="Q8">
        <f>0+I9+I13+I17+I21</f>
      </c>
      <c>
        <f>0+O9+O13+O17+O21</f>
      </c>
    </row>
    <row r="9" spans="1:16" ht="12.75">
      <c r="A9" s="18" t="s">
        <v>39</v>
      </c>
      <c s="23" t="s">
        <v>23</v>
      </c>
      <c s="23" t="s">
        <v>100</v>
      </c>
      <c s="18" t="s">
        <v>101</v>
      </c>
      <c s="24" t="s">
        <v>102</v>
      </c>
      <c s="25" t="s">
        <v>103</v>
      </c>
      <c s="26">
        <v>182.152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44</v>
      </c>
      <c r="E10" s="29" t="s">
        <v>104</v>
      </c>
    </row>
    <row r="11" spans="1:5" ht="63.75">
      <c r="A11" s="30" t="s">
        <v>46</v>
      </c>
      <c r="E11" s="31" t="s">
        <v>105</v>
      </c>
    </row>
    <row r="12" spans="1:5" ht="25.5">
      <c r="A12" t="s">
        <v>47</v>
      </c>
      <c r="E12" s="29" t="s">
        <v>106</v>
      </c>
    </row>
    <row r="13" spans="1:16" ht="12.75">
      <c r="A13" s="18" t="s">
        <v>39</v>
      </c>
      <c s="23" t="s">
        <v>17</v>
      </c>
      <c s="23" t="s">
        <v>100</v>
      </c>
      <c s="18" t="s">
        <v>107</v>
      </c>
      <c s="24" t="s">
        <v>102</v>
      </c>
      <c s="25" t="s">
        <v>103</v>
      </c>
      <c s="26">
        <v>37.513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12.75">
      <c r="A14" s="28" t="s">
        <v>44</v>
      </c>
      <c r="E14" s="29" t="s">
        <v>108</v>
      </c>
    </row>
    <row r="15" spans="1:5" ht="12.75">
      <c r="A15" s="30" t="s">
        <v>46</v>
      </c>
      <c r="E15" s="31" t="s">
        <v>109</v>
      </c>
    </row>
    <row r="16" spans="1:5" ht="25.5">
      <c r="A16" t="s">
        <v>47</v>
      </c>
      <c r="E16" s="29" t="s">
        <v>106</v>
      </c>
    </row>
    <row r="17" spans="1:16" ht="12.75">
      <c r="A17" s="18" t="s">
        <v>39</v>
      </c>
      <c s="23" t="s">
        <v>16</v>
      </c>
      <c s="23" t="s">
        <v>110</v>
      </c>
      <c s="18" t="s">
        <v>41</v>
      </c>
      <c s="24" t="s">
        <v>111</v>
      </c>
      <c s="25" t="s">
        <v>103</v>
      </c>
      <c s="26">
        <v>44.528</v>
      </c>
      <c s="27">
        <v>0</v>
      </c>
      <c s="27">
        <f>ROUND(ROUND(H17,2)*ROUND(G17,3),2)</f>
      </c>
      <c r="O17">
        <f>(I17*21)/100</f>
      </c>
      <c t="s">
        <v>17</v>
      </c>
    </row>
    <row r="18" spans="1:5" ht="12.75">
      <c r="A18" s="28" t="s">
        <v>44</v>
      </c>
      <c r="E18" s="29" t="s">
        <v>112</v>
      </c>
    </row>
    <row r="19" spans="1:5" ht="12.75">
      <c r="A19" s="30" t="s">
        <v>46</v>
      </c>
      <c r="E19" s="31" t="s">
        <v>113</v>
      </c>
    </row>
    <row r="20" spans="1:5" ht="25.5">
      <c r="A20" t="s">
        <v>47</v>
      </c>
      <c r="E20" s="29" t="s">
        <v>106</v>
      </c>
    </row>
    <row r="21" spans="1:16" ht="12.75">
      <c r="A21" s="18" t="s">
        <v>39</v>
      </c>
      <c s="23" t="s">
        <v>27</v>
      </c>
      <c s="23" t="s">
        <v>114</v>
      </c>
      <c s="18" t="s">
        <v>41</v>
      </c>
      <c s="24" t="s">
        <v>115</v>
      </c>
      <c s="25" t="s">
        <v>103</v>
      </c>
      <c s="26">
        <v>2.715</v>
      </c>
      <c s="27">
        <v>0</v>
      </c>
      <c s="27">
        <f>ROUND(ROUND(H21,2)*ROUND(G21,3),2)</f>
      </c>
      <c r="O21">
        <f>(I21*21)/100</f>
      </c>
      <c t="s">
        <v>17</v>
      </c>
    </row>
    <row r="22" spans="1:5" ht="12.75">
      <c r="A22" s="28" t="s">
        <v>44</v>
      </c>
      <c r="E22" s="29" t="s">
        <v>116</v>
      </c>
    </row>
    <row r="23" spans="1:5" ht="12.75">
      <c r="A23" s="30" t="s">
        <v>46</v>
      </c>
      <c r="E23" s="31" t="s">
        <v>117</v>
      </c>
    </row>
    <row r="24" spans="1:5" ht="25.5">
      <c r="A24" t="s">
        <v>47</v>
      </c>
      <c r="E24" s="29" t="s">
        <v>106</v>
      </c>
    </row>
    <row r="25" spans="1:18" ht="12.75" customHeight="1">
      <c r="A25" s="5" t="s">
        <v>37</v>
      </c>
      <c s="5"/>
      <c s="35" t="s">
        <v>23</v>
      </c>
      <c s="5"/>
      <c s="21" t="s">
        <v>118</v>
      </c>
      <c s="5"/>
      <c s="5"/>
      <c s="5"/>
      <c s="36">
        <f>0+Q25</f>
      </c>
      <c r="O25">
        <f>0+R25</f>
      </c>
      <c r="Q25">
        <f>0+I26+I30+I34+I38+I42+I46+I50+I54+I58+I62+I66+I70+I74</f>
      </c>
      <c>
        <f>0+O26+O30+O34+O38+O42+O46+O50+O54+O58+O62+O66+O70+O74</f>
      </c>
    </row>
    <row r="26" spans="1:16" ht="12.75">
      <c r="A26" s="18" t="s">
        <v>39</v>
      </c>
      <c s="23" t="s">
        <v>29</v>
      </c>
      <c s="23" t="s">
        <v>119</v>
      </c>
      <c s="18" t="s">
        <v>41</v>
      </c>
      <c s="24" t="s">
        <v>120</v>
      </c>
      <c s="25" t="s">
        <v>121</v>
      </c>
      <c s="26">
        <v>10.48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44</v>
      </c>
      <c r="E27" s="29" t="s">
        <v>122</v>
      </c>
    </row>
    <row r="28" spans="1:5" ht="12.75">
      <c r="A28" s="30" t="s">
        <v>46</v>
      </c>
      <c r="E28" s="31" t="s">
        <v>123</v>
      </c>
    </row>
    <row r="29" spans="1:5" ht="63.75">
      <c r="A29" t="s">
        <v>47</v>
      </c>
      <c r="E29" s="29" t="s">
        <v>124</v>
      </c>
    </row>
    <row r="30" spans="1:16" ht="25.5">
      <c r="A30" s="18" t="s">
        <v>39</v>
      </c>
      <c s="23" t="s">
        <v>31</v>
      </c>
      <c s="23" t="s">
        <v>125</v>
      </c>
      <c s="18" t="s">
        <v>41</v>
      </c>
      <c s="24" t="s">
        <v>126</v>
      </c>
      <c s="25" t="s">
        <v>121</v>
      </c>
      <c s="26">
        <v>6.026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44</v>
      </c>
      <c r="E31" s="29" t="s">
        <v>127</v>
      </c>
    </row>
    <row r="32" spans="1:5" ht="12.75">
      <c r="A32" s="30" t="s">
        <v>46</v>
      </c>
      <c r="E32" s="31" t="s">
        <v>128</v>
      </c>
    </row>
    <row r="33" spans="1:5" ht="63.75">
      <c r="A33" t="s">
        <v>47</v>
      </c>
      <c r="E33" s="29" t="s">
        <v>124</v>
      </c>
    </row>
    <row r="34" spans="1:16" ht="25.5">
      <c r="A34" s="18" t="s">
        <v>39</v>
      </c>
      <c s="23" t="s">
        <v>73</v>
      </c>
      <c s="23" t="s">
        <v>129</v>
      </c>
      <c s="18" t="s">
        <v>41</v>
      </c>
      <c s="24" t="s">
        <v>130</v>
      </c>
      <c s="25" t="s">
        <v>121</v>
      </c>
      <c s="26">
        <v>20.24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44</v>
      </c>
      <c r="E35" s="29" t="s">
        <v>127</v>
      </c>
    </row>
    <row r="36" spans="1:5" ht="12.75">
      <c r="A36" s="30" t="s">
        <v>46</v>
      </c>
      <c r="E36" s="31" t="s">
        <v>131</v>
      </c>
    </row>
    <row r="37" spans="1:5" ht="63.75">
      <c r="A37" t="s">
        <v>47</v>
      </c>
      <c r="E37" s="29" t="s">
        <v>124</v>
      </c>
    </row>
    <row r="38" spans="1:16" ht="25.5">
      <c r="A38" s="18" t="s">
        <v>39</v>
      </c>
      <c s="23" t="s">
        <v>77</v>
      </c>
      <c s="23" t="s">
        <v>132</v>
      </c>
      <c s="18" t="s">
        <v>41</v>
      </c>
      <c s="24" t="s">
        <v>133</v>
      </c>
      <c s="25" t="s">
        <v>134</v>
      </c>
      <c s="26">
        <v>53.4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44</v>
      </c>
      <c r="E39" s="29" t="s">
        <v>135</v>
      </c>
    </row>
    <row r="40" spans="1:5" ht="12.75">
      <c r="A40" s="30" t="s">
        <v>46</v>
      </c>
      <c r="E40" s="31" t="s">
        <v>136</v>
      </c>
    </row>
    <row r="41" spans="1:5" ht="63.75">
      <c r="A41" t="s">
        <v>47</v>
      </c>
      <c r="E41" s="29" t="s">
        <v>124</v>
      </c>
    </row>
    <row r="42" spans="1:16" ht="25.5">
      <c r="A42" s="18" t="s">
        <v>39</v>
      </c>
      <c s="23" t="s">
        <v>34</v>
      </c>
      <c s="23" t="s">
        <v>137</v>
      </c>
      <c s="18" t="s">
        <v>41</v>
      </c>
      <c s="24" t="s">
        <v>138</v>
      </c>
      <c s="25" t="s">
        <v>139</v>
      </c>
      <c s="26">
        <v>25.952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44</v>
      </c>
      <c r="E43" s="29" t="s">
        <v>140</v>
      </c>
    </row>
    <row r="44" spans="1:5" ht="12.75">
      <c r="A44" s="30" t="s">
        <v>46</v>
      </c>
      <c r="E44" s="31" t="s">
        <v>141</v>
      </c>
    </row>
    <row r="45" spans="1:5" ht="25.5">
      <c r="A45" t="s">
        <v>47</v>
      </c>
      <c r="E45" s="29" t="s">
        <v>142</v>
      </c>
    </row>
    <row r="46" spans="1:16" ht="12.75">
      <c r="A46" s="18" t="s">
        <v>39</v>
      </c>
      <c s="23" t="s">
        <v>36</v>
      </c>
      <c s="23" t="s">
        <v>143</v>
      </c>
      <c s="18" t="s">
        <v>41</v>
      </c>
      <c s="24" t="s">
        <v>144</v>
      </c>
      <c s="25" t="s">
        <v>121</v>
      </c>
      <c s="26">
        <v>10.022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44</v>
      </c>
      <c r="E47" s="29" t="s">
        <v>145</v>
      </c>
    </row>
    <row r="48" spans="1:5" ht="38.25">
      <c r="A48" s="30" t="s">
        <v>46</v>
      </c>
      <c r="E48" s="31" t="s">
        <v>146</v>
      </c>
    </row>
    <row r="49" spans="1:5" ht="63.75">
      <c r="A49" t="s">
        <v>47</v>
      </c>
      <c r="E49" s="29" t="s">
        <v>124</v>
      </c>
    </row>
    <row r="50" spans="1:16" ht="12.75">
      <c r="A50" s="18" t="s">
        <v>39</v>
      </c>
      <c s="23" t="s">
        <v>84</v>
      </c>
      <c s="23" t="s">
        <v>147</v>
      </c>
      <c s="18" t="s">
        <v>41</v>
      </c>
      <c s="24" t="s">
        <v>148</v>
      </c>
      <c s="25" t="s">
        <v>121</v>
      </c>
      <c s="26">
        <v>1.6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44</v>
      </c>
      <c r="E51" s="29" t="s">
        <v>149</v>
      </c>
    </row>
    <row r="52" spans="1:5" ht="12.75">
      <c r="A52" s="30" t="s">
        <v>46</v>
      </c>
      <c r="E52" s="31" t="s">
        <v>150</v>
      </c>
    </row>
    <row r="53" spans="1:5" ht="38.25">
      <c r="A53" t="s">
        <v>47</v>
      </c>
      <c r="E53" s="29" t="s">
        <v>151</v>
      </c>
    </row>
    <row r="54" spans="1:16" ht="12.75">
      <c r="A54" s="18" t="s">
        <v>39</v>
      </c>
      <c s="23" t="s">
        <v>87</v>
      </c>
      <c s="23" t="s">
        <v>152</v>
      </c>
      <c s="18" t="s">
        <v>41</v>
      </c>
      <c s="24" t="s">
        <v>153</v>
      </c>
      <c s="25" t="s">
        <v>121</v>
      </c>
      <c s="26">
        <v>1.6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44</v>
      </c>
      <c r="E55" s="29" t="s">
        <v>154</v>
      </c>
    </row>
    <row r="56" spans="1:5" ht="12.75">
      <c r="A56" s="30" t="s">
        <v>46</v>
      </c>
      <c r="E56" s="31" t="s">
        <v>155</v>
      </c>
    </row>
    <row r="57" spans="1:5" ht="306">
      <c r="A57" t="s">
        <v>47</v>
      </c>
      <c r="E57" s="29" t="s">
        <v>156</v>
      </c>
    </row>
    <row r="58" spans="1:16" ht="12.75">
      <c r="A58" s="18" t="s">
        <v>39</v>
      </c>
      <c s="23" t="s">
        <v>90</v>
      </c>
      <c s="23" t="s">
        <v>157</v>
      </c>
      <c s="18" t="s">
        <v>41</v>
      </c>
      <c s="24" t="s">
        <v>158</v>
      </c>
      <c s="25" t="s">
        <v>121</v>
      </c>
      <c s="26">
        <v>144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44</v>
      </c>
      <c r="E59" s="29" t="s">
        <v>159</v>
      </c>
    </row>
    <row r="60" spans="1:5" ht="12.75">
      <c r="A60" s="30" t="s">
        <v>46</v>
      </c>
      <c r="E60" s="31" t="s">
        <v>160</v>
      </c>
    </row>
    <row r="61" spans="1:5" ht="63.75">
      <c r="A61" t="s">
        <v>47</v>
      </c>
      <c r="E61" s="29" t="s">
        <v>161</v>
      </c>
    </row>
    <row r="62" spans="1:16" ht="12.75">
      <c r="A62" s="18" t="s">
        <v>39</v>
      </c>
      <c s="23" t="s">
        <v>93</v>
      </c>
      <c s="23" t="s">
        <v>162</v>
      </c>
      <c s="18" t="s">
        <v>41</v>
      </c>
      <c s="24" t="s">
        <v>163</v>
      </c>
      <c s="25" t="s">
        <v>121</v>
      </c>
      <c s="26">
        <v>52.65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.75">
      <c r="A63" s="28" t="s">
        <v>44</v>
      </c>
      <c r="E63" s="29" t="s">
        <v>41</v>
      </c>
    </row>
    <row r="64" spans="1:5" ht="38.25">
      <c r="A64" s="30" t="s">
        <v>46</v>
      </c>
      <c r="E64" s="31" t="s">
        <v>164</v>
      </c>
    </row>
    <row r="65" spans="1:5" ht="318.75">
      <c r="A65" t="s">
        <v>47</v>
      </c>
      <c r="E65" s="29" t="s">
        <v>165</v>
      </c>
    </row>
    <row r="66" spans="1:16" ht="12.75">
      <c r="A66" s="18" t="s">
        <v>39</v>
      </c>
      <c s="23" t="s">
        <v>166</v>
      </c>
      <c s="23" t="s">
        <v>167</v>
      </c>
      <c s="18" t="s">
        <v>41</v>
      </c>
      <c s="24" t="s">
        <v>168</v>
      </c>
      <c s="25" t="s">
        <v>121</v>
      </c>
      <c s="26">
        <v>18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25.5">
      <c r="A67" s="28" t="s">
        <v>44</v>
      </c>
      <c r="E67" s="29" t="s">
        <v>169</v>
      </c>
    </row>
    <row r="68" spans="1:5" ht="12.75">
      <c r="A68" s="30" t="s">
        <v>46</v>
      </c>
      <c r="E68" s="31" t="s">
        <v>170</v>
      </c>
    </row>
    <row r="69" spans="1:5" ht="267.75">
      <c r="A69" t="s">
        <v>47</v>
      </c>
      <c r="E69" s="29" t="s">
        <v>171</v>
      </c>
    </row>
    <row r="70" spans="1:16" ht="12.75">
      <c r="A70" s="18" t="s">
        <v>39</v>
      </c>
      <c s="23" t="s">
        <v>172</v>
      </c>
      <c s="23" t="s">
        <v>173</v>
      </c>
      <c s="18" t="s">
        <v>41</v>
      </c>
      <c s="24" t="s">
        <v>174</v>
      </c>
      <c s="25" t="s">
        <v>121</v>
      </c>
      <c s="26">
        <v>1.6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44</v>
      </c>
      <c r="E71" s="29" t="s">
        <v>175</v>
      </c>
    </row>
    <row r="72" spans="1:5" ht="12.75">
      <c r="A72" s="30" t="s">
        <v>46</v>
      </c>
      <c r="E72" s="31" t="s">
        <v>150</v>
      </c>
    </row>
    <row r="73" spans="1:5" ht="38.25">
      <c r="A73" t="s">
        <v>47</v>
      </c>
      <c r="E73" s="29" t="s">
        <v>176</v>
      </c>
    </row>
    <row r="74" spans="1:16" ht="12.75">
      <c r="A74" s="18" t="s">
        <v>39</v>
      </c>
      <c s="23" t="s">
        <v>177</v>
      </c>
      <c s="23" t="s">
        <v>178</v>
      </c>
      <c s="18" t="s">
        <v>41</v>
      </c>
      <c s="24" t="s">
        <v>179</v>
      </c>
      <c s="25" t="s">
        <v>180</v>
      </c>
      <c s="26">
        <v>8</v>
      </c>
      <c s="27">
        <v>0</v>
      </c>
      <c s="27">
        <f>ROUND(ROUND(H74,2)*ROUND(G74,3),2)</f>
      </c>
      <c r="O74">
        <f>(I74*21)/100</f>
      </c>
      <c t="s">
        <v>17</v>
      </c>
    </row>
    <row r="75" spans="1:5" ht="12.75">
      <c r="A75" s="28" t="s">
        <v>44</v>
      </c>
      <c r="E75" s="29" t="s">
        <v>181</v>
      </c>
    </row>
    <row r="76" spans="1:5" ht="12.75">
      <c r="A76" s="30" t="s">
        <v>46</v>
      </c>
      <c r="E76" s="31" t="s">
        <v>182</v>
      </c>
    </row>
    <row r="77" spans="1:5" ht="25.5">
      <c r="A77" t="s">
        <v>47</v>
      </c>
      <c r="E77" s="29" t="s">
        <v>183</v>
      </c>
    </row>
    <row r="78" spans="1:18" ht="12.75" customHeight="1">
      <c r="A78" s="5" t="s">
        <v>37</v>
      </c>
      <c s="5"/>
      <c s="35" t="s">
        <v>17</v>
      </c>
      <c s="5"/>
      <c s="21" t="s">
        <v>184</v>
      </c>
      <c s="5"/>
      <c s="5"/>
      <c s="5"/>
      <c s="36">
        <f>0+Q78</f>
      </c>
      <c r="O78">
        <f>0+R78</f>
      </c>
      <c r="Q78">
        <f>0+I79+I83+I87+I91+I95</f>
      </c>
      <c>
        <f>0+O79+O83+O87+O91+O95</f>
      </c>
    </row>
    <row r="79" spans="1:16" ht="12.75">
      <c r="A79" s="18" t="s">
        <v>39</v>
      </c>
      <c s="23" t="s">
        <v>185</v>
      </c>
      <c s="23" t="s">
        <v>186</v>
      </c>
      <c s="18" t="s">
        <v>41</v>
      </c>
      <c s="24" t="s">
        <v>187</v>
      </c>
      <c s="25" t="s">
        <v>121</v>
      </c>
      <c s="26">
        <v>0.203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44</v>
      </c>
      <c r="E80" s="29" t="s">
        <v>188</v>
      </c>
    </row>
    <row r="81" spans="1:5" ht="12.75">
      <c r="A81" s="30" t="s">
        <v>46</v>
      </c>
      <c r="E81" s="31" t="s">
        <v>189</v>
      </c>
    </row>
    <row r="82" spans="1:5" ht="51">
      <c r="A82" t="s">
        <v>47</v>
      </c>
      <c r="E82" s="29" t="s">
        <v>190</v>
      </c>
    </row>
    <row r="83" spans="1:16" ht="12.75">
      <c r="A83" s="18" t="s">
        <v>39</v>
      </c>
      <c s="23" t="s">
        <v>191</v>
      </c>
      <c s="23" t="s">
        <v>192</v>
      </c>
      <c s="18" t="s">
        <v>41</v>
      </c>
      <c s="24" t="s">
        <v>193</v>
      </c>
      <c s="25" t="s">
        <v>134</v>
      </c>
      <c s="26">
        <v>51.1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25.5">
      <c r="A84" s="28" t="s">
        <v>44</v>
      </c>
      <c r="E84" s="29" t="s">
        <v>194</v>
      </c>
    </row>
    <row r="85" spans="1:5" ht="76.5">
      <c r="A85" s="30" t="s">
        <v>46</v>
      </c>
      <c r="E85" s="31" t="s">
        <v>195</v>
      </c>
    </row>
    <row r="86" spans="1:5" ht="63.75">
      <c r="A86" t="s">
        <v>47</v>
      </c>
      <c r="E86" s="29" t="s">
        <v>196</v>
      </c>
    </row>
    <row r="87" spans="1:16" ht="25.5">
      <c r="A87" s="18" t="s">
        <v>39</v>
      </c>
      <c s="23" t="s">
        <v>197</v>
      </c>
      <c s="23" t="s">
        <v>198</v>
      </c>
      <c s="18" t="s">
        <v>41</v>
      </c>
      <c s="24" t="s">
        <v>199</v>
      </c>
      <c s="25" t="s">
        <v>134</v>
      </c>
      <c s="26">
        <v>2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12.75">
      <c r="A88" s="28" t="s">
        <v>44</v>
      </c>
      <c r="E88" s="29" t="s">
        <v>200</v>
      </c>
    </row>
    <row r="89" spans="1:5" ht="12.75">
      <c r="A89" s="30" t="s">
        <v>46</v>
      </c>
      <c r="E89" s="31" t="s">
        <v>201</v>
      </c>
    </row>
    <row r="90" spans="1:5" ht="63.75">
      <c r="A90" t="s">
        <v>47</v>
      </c>
      <c r="E90" s="29" t="s">
        <v>196</v>
      </c>
    </row>
    <row r="91" spans="1:16" ht="25.5">
      <c r="A91" s="18" t="s">
        <v>39</v>
      </c>
      <c s="23" t="s">
        <v>202</v>
      </c>
      <c s="23" t="s">
        <v>203</v>
      </c>
      <c s="18" t="s">
        <v>41</v>
      </c>
      <c s="24" t="s">
        <v>204</v>
      </c>
      <c s="25" t="s">
        <v>205</v>
      </c>
      <c s="26">
        <v>511</v>
      </c>
      <c s="27">
        <v>0</v>
      </c>
      <c s="27">
        <f>ROUND(ROUND(H91,2)*ROUND(G91,3),2)</f>
      </c>
      <c r="O91">
        <f>(I91*21)/100</f>
      </c>
      <c t="s">
        <v>17</v>
      </c>
    </row>
    <row r="92" spans="1:5" ht="38.25">
      <c r="A92" s="28" t="s">
        <v>44</v>
      </c>
      <c r="E92" s="29" t="s">
        <v>206</v>
      </c>
    </row>
    <row r="93" spans="1:5" ht="76.5">
      <c r="A93" s="30" t="s">
        <v>46</v>
      </c>
      <c r="E93" s="31" t="s">
        <v>207</v>
      </c>
    </row>
    <row r="94" spans="1:5" ht="63.75">
      <c r="A94" t="s">
        <v>47</v>
      </c>
      <c r="E94" s="29" t="s">
        <v>208</v>
      </c>
    </row>
    <row r="95" spans="1:16" ht="12.75">
      <c r="A95" s="18" t="s">
        <v>39</v>
      </c>
      <c s="23" t="s">
        <v>209</v>
      </c>
      <c s="23" t="s">
        <v>210</v>
      </c>
      <c s="18" t="s">
        <v>41</v>
      </c>
      <c s="24" t="s">
        <v>211</v>
      </c>
      <c s="25" t="s">
        <v>180</v>
      </c>
      <c s="26">
        <v>39.76</v>
      </c>
      <c s="27">
        <v>0</v>
      </c>
      <c s="27">
        <f>ROUND(ROUND(H95,2)*ROUND(G95,3),2)</f>
      </c>
      <c r="O95">
        <f>(I95*21)/100</f>
      </c>
      <c t="s">
        <v>17</v>
      </c>
    </row>
    <row r="96" spans="1:5" ht="12.75">
      <c r="A96" s="28" t="s">
        <v>44</v>
      </c>
      <c r="E96" s="29" t="s">
        <v>212</v>
      </c>
    </row>
    <row r="97" spans="1:5" ht="38.25">
      <c r="A97" s="30" t="s">
        <v>46</v>
      </c>
      <c r="E97" s="31" t="s">
        <v>213</v>
      </c>
    </row>
    <row r="98" spans="1:5" ht="102">
      <c r="A98" t="s">
        <v>47</v>
      </c>
      <c r="E98" s="29" t="s">
        <v>214</v>
      </c>
    </row>
    <row r="99" spans="1:18" ht="12.75" customHeight="1">
      <c r="A99" s="5" t="s">
        <v>37</v>
      </c>
      <c s="5"/>
      <c s="35" t="s">
        <v>16</v>
      </c>
      <c s="5"/>
      <c s="21" t="s">
        <v>215</v>
      </c>
      <c s="5"/>
      <c s="5"/>
      <c s="5"/>
      <c s="36">
        <f>0+Q99</f>
      </c>
      <c r="O99">
        <f>0+R99</f>
      </c>
      <c r="Q99">
        <f>0+I100+I104+I108+I112+I116</f>
      </c>
      <c>
        <f>0+O100+O104+O108+O112+O116</f>
      </c>
    </row>
    <row r="100" spans="1:16" ht="12.75">
      <c r="A100" s="18" t="s">
        <v>39</v>
      </c>
      <c s="23" t="s">
        <v>216</v>
      </c>
      <c s="23" t="s">
        <v>217</v>
      </c>
      <c s="18" t="s">
        <v>41</v>
      </c>
      <c s="24" t="s">
        <v>218</v>
      </c>
      <c s="25" t="s">
        <v>219</v>
      </c>
      <c s="26">
        <v>351</v>
      </c>
      <c s="27">
        <v>0</v>
      </c>
      <c s="27">
        <f>ROUND(ROUND(H100,2)*ROUND(G100,3),2)</f>
      </c>
      <c r="O100">
        <f>(I100*21)/100</f>
      </c>
      <c t="s">
        <v>17</v>
      </c>
    </row>
    <row r="101" spans="1:5" ht="12.75">
      <c r="A101" s="28" t="s">
        <v>44</v>
      </c>
      <c r="E101" s="29" t="s">
        <v>220</v>
      </c>
    </row>
    <row r="102" spans="1:5" ht="38.25">
      <c r="A102" s="30" t="s">
        <v>46</v>
      </c>
      <c r="E102" s="31" t="s">
        <v>221</v>
      </c>
    </row>
    <row r="103" spans="1:5" ht="25.5">
      <c r="A103" t="s">
        <v>47</v>
      </c>
      <c r="E103" s="29" t="s">
        <v>222</v>
      </c>
    </row>
    <row r="104" spans="1:16" ht="12.75">
      <c r="A104" s="18" t="s">
        <v>39</v>
      </c>
      <c s="23" t="s">
        <v>223</v>
      </c>
      <c s="23" t="s">
        <v>224</v>
      </c>
      <c s="18" t="s">
        <v>41</v>
      </c>
      <c s="24" t="s">
        <v>225</v>
      </c>
      <c s="25" t="s">
        <v>121</v>
      </c>
      <c s="26">
        <v>15.886</v>
      </c>
      <c s="27">
        <v>0</v>
      </c>
      <c s="27">
        <f>ROUND(ROUND(H104,2)*ROUND(G104,3),2)</f>
      </c>
      <c r="O104">
        <f>(I104*21)/100</f>
      </c>
      <c t="s">
        <v>17</v>
      </c>
    </row>
    <row r="105" spans="1:5" ht="12.75">
      <c r="A105" s="28" t="s">
        <v>44</v>
      </c>
      <c r="E105" s="29" t="s">
        <v>226</v>
      </c>
    </row>
    <row r="106" spans="1:5" ht="38.25">
      <c r="A106" s="30" t="s">
        <v>46</v>
      </c>
      <c r="E106" s="31" t="s">
        <v>227</v>
      </c>
    </row>
    <row r="107" spans="1:5" ht="382.5">
      <c r="A107" t="s">
        <v>47</v>
      </c>
      <c r="E107" s="29" t="s">
        <v>228</v>
      </c>
    </row>
    <row r="108" spans="1:16" ht="12.75">
      <c r="A108" s="18" t="s">
        <v>39</v>
      </c>
      <c s="23" t="s">
        <v>229</v>
      </c>
      <c s="23" t="s">
        <v>230</v>
      </c>
      <c s="18" t="s">
        <v>41</v>
      </c>
      <c s="24" t="s">
        <v>231</v>
      </c>
      <c s="25" t="s">
        <v>103</v>
      </c>
      <c s="26">
        <v>2.542</v>
      </c>
      <c s="27">
        <v>0</v>
      </c>
      <c s="27">
        <f>ROUND(ROUND(H108,2)*ROUND(G108,3),2)</f>
      </c>
      <c r="O108">
        <f>(I108*21)/100</f>
      </c>
      <c t="s">
        <v>17</v>
      </c>
    </row>
    <row r="109" spans="1:5" ht="12.75">
      <c r="A109" s="28" t="s">
        <v>44</v>
      </c>
      <c r="E109" s="29" t="s">
        <v>226</v>
      </c>
    </row>
    <row r="110" spans="1:5" ht="12.75">
      <c r="A110" s="30" t="s">
        <v>46</v>
      </c>
      <c r="E110" s="31" t="s">
        <v>232</v>
      </c>
    </row>
    <row r="111" spans="1:5" ht="242.25">
      <c r="A111" t="s">
        <v>47</v>
      </c>
      <c r="E111" s="29" t="s">
        <v>233</v>
      </c>
    </row>
    <row r="112" spans="1:16" ht="12.75">
      <c r="A112" s="18" t="s">
        <v>39</v>
      </c>
      <c s="23" t="s">
        <v>234</v>
      </c>
      <c s="23" t="s">
        <v>235</v>
      </c>
      <c s="18" t="s">
        <v>41</v>
      </c>
      <c s="24" t="s">
        <v>236</v>
      </c>
      <c s="25" t="s">
        <v>121</v>
      </c>
      <c s="26">
        <v>11.328</v>
      </c>
      <c s="27">
        <v>0</v>
      </c>
      <c s="27">
        <f>ROUND(ROUND(H112,2)*ROUND(G112,3),2)</f>
      </c>
      <c r="O112">
        <f>(I112*21)/100</f>
      </c>
      <c t="s">
        <v>17</v>
      </c>
    </row>
    <row r="113" spans="1:5" ht="12.75">
      <c r="A113" s="28" t="s">
        <v>44</v>
      </c>
      <c r="E113" s="29" t="s">
        <v>237</v>
      </c>
    </row>
    <row r="114" spans="1:5" ht="76.5">
      <c r="A114" s="30" t="s">
        <v>46</v>
      </c>
      <c r="E114" s="31" t="s">
        <v>238</v>
      </c>
    </row>
    <row r="115" spans="1:5" ht="369.75">
      <c r="A115" t="s">
        <v>47</v>
      </c>
      <c r="E115" s="29" t="s">
        <v>239</v>
      </c>
    </row>
    <row r="116" spans="1:16" ht="12.75">
      <c r="A116" s="18" t="s">
        <v>39</v>
      </c>
      <c s="23" t="s">
        <v>240</v>
      </c>
      <c s="23" t="s">
        <v>241</v>
      </c>
      <c s="18" t="s">
        <v>41</v>
      </c>
      <c s="24" t="s">
        <v>242</v>
      </c>
      <c s="25" t="s">
        <v>103</v>
      </c>
      <c s="26">
        <v>1.699</v>
      </c>
      <c s="27">
        <v>0</v>
      </c>
      <c s="27">
        <f>ROUND(ROUND(H116,2)*ROUND(G116,3),2)</f>
      </c>
      <c r="O116">
        <f>(I116*21)/100</f>
      </c>
      <c t="s">
        <v>17</v>
      </c>
    </row>
    <row r="117" spans="1:5" ht="12.75">
      <c r="A117" s="28" t="s">
        <v>44</v>
      </c>
      <c r="E117" s="29" t="s">
        <v>243</v>
      </c>
    </row>
    <row r="118" spans="1:5" ht="12.75">
      <c r="A118" s="30" t="s">
        <v>46</v>
      </c>
      <c r="E118" s="31" t="s">
        <v>244</v>
      </c>
    </row>
    <row r="119" spans="1:5" ht="267.75">
      <c r="A119" t="s">
        <v>47</v>
      </c>
      <c r="E119" s="29" t="s">
        <v>245</v>
      </c>
    </row>
    <row r="120" spans="1:18" ht="12.75" customHeight="1">
      <c r="A120" s="5" t="s">
        <v>37</v>
      </c>
      <c s="5"/>
      <c s="35" t="s">
        <v>27</v>
      </c>
      <c s="5"/>
      <c s="21" t="s">
        <v>246</v>
      </c>
      <c s="5"/>
      <c s="5"/>
      <c s="5"/>
      <c s="36">
        <f>0+Q120</f>
      </c>
      <c r="O120">
        <f>0+R120</f>
      </c>
      <c r="Q120">
        <f>0+I121+I125+I129+I133+I137+I141+I145</f>
      </c>
      <c>
        <f>0+O121+O125+O129+O133+O137+O141+O145</f>
      </c>
    </row>
    <row r="121" spans="1:16" ht="12.75">
      <c r="A121" s="18" t="s">
        <v>39</v>
      </c>
      <c s="23" t="s">
        <v>247</v>
      </c>
      <c s="23" t="s">
        <v>248</v>
      </c>
      <c s="18" t="s">
        <v>41</v>
      </c>
      <c s="24" t="s">
        <v>249</v>
      </c>
      <c s="25" t="s">
        <v>205</v>
      </c>
      <c s="26">
        <v>10</v>
      </c>
      <c s="27">
        <v>0</v>
      </c>
      <c s="27">
        <f>ROUND(ROUND(H121,2)*ROUND(G121,3),2)</f>
      </c>
      <c r="O121">
        <f>(I121*21)/100</f>
      </c>
      <c t="s">
        <v>17</v>
      </c>
    </row>
    <row r="122" spans="1:5" ht="12.75">
      <c r="A122" s="28" t="s">
        <v>44</v>
      </c>
      <c r="E122" s="29" t="s">
        <v>250</v>
      </c>
    </row>
    <row r="123" spans="1:5" ht="12.75">
      <c r="A123" s="30" t="s">
        <v>46</v>
      </c>
      <c r="E123" s="31" t="s">
        <v>251</v>
      </c>
    </row>
    <row r="124" spans="1:5" ht="51">
      <c r="A124" t="s">
        <v>47</v>
      </c>
      <c r="E124" s="29" t="s">
        <v>252</v>
      </c>
    </row>
    <row r="125" spans="1:16" ht="12.75">
      <c r="A125" s="18" t="s">
        <v>39</v>
      </c>
      <c s="23" t="s">
        <v>253</v>
      </c>
      <c s="23" t="s">
        <v>254</v>
      </c>
      <c s="18" t="s">
        <v>41</v>
      </c>
      <c s="24" t="s">
        <v>255</v>
      </c>
      <c s="25" t="s">
        <v>121</v>
      </c>
      <c s="26">
        <v>1.8</v>
      </c>
      <c s="27">
        <v>0</v>
      </c>
      <c s="27">
        <f>ROUND(ROUND(H125,2)*ROUND(G125,3),2)</f>
      </c>
      <c r="O125">
        <f>(I125*21)/100</f>
      </c>
      <c t="s">
        <v>17</v>
      </c>
    </row>
    <row r="126" spans="1:5" ht="12.75">
      <c r="A126" s="28" t="s">
        <v>44</v>
      </c>
      <c r="E126" s="29" t="s">
        <v>256</v>
      </c>
    </row>
    <row r="127" spans="1:5" ht="38.25">
      <c r="A127" s="30" t="s">
        <v>46</v>
      </c>
      <c r="E127" s="31" t="s">
        <v>257</v>
      </c>
    </row>
    <row r="128" spans="1:5" ht="369.75">
      <c r="A128" t="s">
        <v>47</v>
      </c>
      <c r="E128" s="29" t="s">
        <v>239</v>
      </c>
    </row>
    <row r="129" spans="1:16" ht="12.75">
      <c r="A129" s="18" t="s">
        <v>39</v>
      </c>
      <c s="23" t="s">
        <v>258</v>
      </c>
      <c s="23" t="s">
        <v>259</v>
      </c>
      <c s="18" t="s">
        <v>41</v>
      </c>
      <c s="24" t="s">
        <v>260</v>
      </c>
      <c s="25" t="s">
        <v>121</v>
      </c>
      <c s="26">
        <v>1.115</v>
      </c>
      <c s="27">
        <v>0</v>
      </c>
      <c s="27">
        <f>ROUND(ROUND(H129,2)*ROUND(G129,3),2)</f>
      </c>
      <c r="O129">
        <f>(I129*21)/100</f>
      </c>
      <c t="s">
        <v>17</v>
      </c>
    </row>
    <row r="130" spans="1:5" ht="25.5">
      <c r="A130" s="28" t="s">
        <v>44</v>
      </c>
      <c r="E130" s="29" t="s">
        <v>261</v>
      </c>
    </row>
    <row r="131" spans="1:5" ht="89.25">
      <c r="A131" s="30" t="s">
        <v>46</v>
      </c>
      <c r="E131" s="31" t="s">
        <v>262</v>
      </c>
    </row>
    <row r="132" spans="1:5" ht="369.75">
      <c r="A132" t="s">
        <v>47</v>
      </c>
      <c r="E132" s="29" t="s">
        <v>239</v>
      </c>
    </row>
    <row r="133" spans="1:16" ht="12.75">
      <c r="A133" s="18" t="s">
        <v>39</v>
      </c>
      <c s="23" t="s">
        <v>263</v>
      </c>
      <c s="23" t="s">
        <v>264</v>
      </c>
      <c s="18" t="s">
        <v>41</v>
      </c>
      <c s="24" t="s">
        <v>265</v>
      </c>
      <c s="25" t="s">
        <v>121</v>
      </c>
      <c s="26">
        <v>18.512</v>
      </c>
      <c s="27">
        <v>0</v>
      </c>
      <c s="27">
        <f>ROUND(ROUND(H133,2)*ROUND(G133,3),2)</f>
      </c>
      <c r="O133">
        <f>(I133*21)/100</f>
      </c>
      <c t="s">
        <v>17</v>
      </c>
    </row>
    <row r="134" spans="1:5" ht="12.75">
      <c r="A134" s="28" t="s">
        <v>44</v>
      </c>
      <c r="E134" s="29" t="s">
        <v>266</v>
      </c>
    </row>
    <row r="135" spans="1:5" ht="12.75">
      <c r="A135" s="30" t="s">
        <v>46</v>
      </c>
      <c r="E135" s="31" t="s">
        <v>267</v>
      </c>
    </row>
    <row r="136" spans="1:5" ht="369.75">
      <c r="A136" t="s">
        <v>47</v>
      </c>
      <c r="E136" s="29" t="s">
        <v>239</v>
      </c>
    </row>
    <row r="137" spans="1:16" ht="12.75">
      <c r="A137" s="18" t="s">
        <v>39</v>
      </c>
      <c s="23" t="s">
        <v>268</v>
      </c>
      <c s="23" t="s">
        <v>269</v>
      </c>
      <c s="18" t="s">
        <v>41</v>
      </c>
      <c s="24" t="s">
        <v>270</v>
      </c>
      <c s="25" t="s">
        <v>103</v>
      </c>
      <c s="26">
        <v>2.777</v>
      </c>
      <c s="27">
        <v>0</v>
      </c>
      <c s="27">
        <f>ROUND(ROUND(H137,2)*ROUND(G137,3),2)</f>
      </c>
      <c r="O137">
        <f>(I137*21)/100</f>
      </c>
      <c t="s">
        <v>17</v>
      </c>
    </row>
    <row r="138" spans="1:5" ht="12.75">
      <c r="A138" s="28" t="s">
        <v>44</v>
      </c>
      <c r="E138" s="29" t="s">
        <v>271</v>
      </c>
    </row>
    <row r="139" spans="1:5" ht="12.75">
      <c r="A139" s="30" t="s">
        <v>46</v>
      </c>
      <c r="E139" s="31" t="s">
        <v>272</v>
      </c>
    </row>
    <row r="140" spans="1:5" ht="178.5">
      <c r="A140" t="s">
        <v>47</v>
      </c>
      <c r="E140" s="29" t="s">
        <v>273</v>
      </c>
    </row>
    <row r="141" spans="1:16" ht="12.75">
      <c r="A141" s="18" t="s">
        <v>39</v>
      </c>
      <c s="23" t="s">
        <v>274</v>
      </c>
      <c s="23" t="s">
        <v>275</v>
      </c>
      <c s="18" t="s">
        <v>41</v>
      </c>
      <c s="24" t="s">
        <v>276</v>
      </c>
      <c s="25" t="s">
        <v>121</v>
      </c>
      <c s="26">
        <v>49.25</v>
      </c>
      <c s="27">
        <v>0</v>
      </c>
      <c s="27">
        <f>ROUND(ROUND(H141,2)*ROUND(G141,3),2)</f>
      </c>
      <c r="O141">
        <f>(I141*21)/100</f>
      </c>
      <c t="s">
        <v>17</v>
      </c>
    </row>
    <row r="142" spans="1:5" ht="12.75">
      <c r="A142" s="28" t="s">
        <v>44</v>
      </c>
      <c r="E142" s="29" t="s">
        <v>277</v>
      </c>
    </row>
    <row r="143" spans="1:5" ht="38.25">
      <c r="A143" s="30" t="s">
        <v>46</v>
      </c>
      <c r="E143" s="31" t="s">
        <v>278</v>
      </c>
    </row>
    <row r="144" spans="1:5" ht="38.25">
      <c r="A144" t="s">
        <v>47</v>
      </c>
      <c r="E144" s="29" t="s">
        <v>279</v>
      </c>
    </row>
    <row r="145" spans="1:16" ht="12.75">
      <c r="A145" s="18" t="s">
        <v>39</v>
      </c>
      <c s="23" t="s">
        <v>280</v>
      </c>
      <c s="23" t="s">
        <v>281</v>
      </c>
      <c s="18" t="s">
        <v>41</v>
      </c>
      <c s="24" t="s">
        <v>282</v>
      </c>
      <c s="25" t="s">
        <v>121</v>
      </c>
      <c s="26">
        <v>1.26</v>
      </c>
      <c s="27">
        <v>0</v>
      </c>
      <c s="27">
        <f>ROUND(ROUND(H145,2)*ROUND(G145,3),2)</f>
      </c>
      <c r="O145">
        <f>(I145*21)/100</f>
      </c>
      <c t="s">
        <v>17</v>
      </c>
    </row>
    <row r="146" spans="1:5" ht="25.5">
      <c r="A146" s="28" t="s">
        <v>44</v>
      </c>
      <c r="E146" s="29" t="s">
        <v>283</v>
      </c>
    </row>
    <row r="147" spans="1:5" ht="89.25">
      <c r="A147" s="30" t="s">
        <v>46</v>
      </c>
      <c r="E147" s="31" t="s">
        <v>284</v>
      </c>
    </row>
    <row r="148" spans="1:5" ht="102">
      <c r="A148" t="s">
        <v>47</v>
      </c>
      <c r="E148" s="29" t="s">
        <v>285</v>
      </c>
    </row>
    <row r="149" spans="1:18" ht="12.75" customHeight="1">
      <c r="A149" s="5" t="s">
        <v>37</v>
      </c>
      <c s="5"/>
      <c s="35" t="s">
        <v>29</v>
      </c>
      <c s="5"/>
      <c s="21" t="s">
        <v>286</v>
      </c>
      <c s="5"/>
      <c s="5"/>
      <c s="5"/>
      <c s="36">
        <f>0+Q149</f>
      </c>
      <c r="O149">
        <f>0+R149</f>
      </c>
      <c r="Q149">
        <f>0+I150+I154+I158+I162+I166+I170+I174+I178</f>
      </c>
      <c>
        <f>0+O150+O154+O158+O162+O166+O170+O174+O178</f>
      </c>
    </row>
    <row r="150" spans="1:16" ht="12.75">
      <c r="A150" s="18" t="s">
        <v>39</v>
      </c>
      <c s="23" t="s">
        <v>287</v>
      </c>
      <c s="23" t="s">
        <v>288</v>
      </c>
      <c s="18" t="s">
        <v>41</v>
      </c>
      <c s="24" t="s">
        <v>289</v>
      </c>
      <c s="25" t="s">
        <v>180</v>
      </c>
      <c s="26">
        <v>64.4</v>
      </c>
      <c s="27">
        <v>0</v>
      </c>
      <c s="27">
        <f>ROUND(ROUND(H150,2)*ROUND(G150,3),2)</f>
      </c>
      <c r="O150">
        <f>(I150*21)/100</f>
      </c>
      <c t="s">
        <v>17</v>
      </c>
    </row>
    <row r="151" spans="1:5" ht="12.75">
      <c r="A151" s="28" t="s">
        <v>44</v>
      </c>
      <c r="E151" s="29" t="s">
        <v>290</v>
      </c>
    </row>
    <row r="152" spans="1:5" ht="38.25">
      <c r="A152" s="30" t="s">
        <v>46</v>
      </c>
      <c r="E152" s="31" t="s">
        <v>291</v>
      </c>
    </row>
    <row r="153" spans="1:5" ht="51">
      <c r="A153" t="s">
        <v>47</v>
      </c>
      <c r="E153" s="29" t="s">
        <v>292</v>
      </c>
    </row>
    <row r="154" spans="1:16" ht="12.75">
      <c r="A154" s="18" t="s">
        <v>39</v>
      </c>
      <c s="23" t="s">
        <v>293</v>
      </c>
      <c s="23" t="s">
        <v>294</v>
      </c>
      <c s="18" t="s">
        <v>41</v>
      </c>
      <c s="24" t="s">
        <v>295</v>
      </c>
      <c s="25" t="s">
        <v>180</v>
      </c>
      <c s="26">
        <v>36</v>
      </c>
      <c s="27">
        <v>0</v>
      </c>
      <c s="27">
        <f>ROUND(ROUND(H154,2)*ROUND(G154,3),2)</f>
      </c>
      <c r="O154">
        <f>(I154*21)/100</f>
      </c>
      <c t="s">
        <v>17</v>
      </c>
    </row>
    <row r="155" spans="1:5" ht="12.75">
      <c r="A155" s="28" t="s">
        <v>44</v>
      </c>
      <c r="E155" s="29" t="s">
        <v>41</v>
      </c>
    </row>
    <row r="156" spans="1:5" ht="38.25">
      <c r="A156" s="30" t="s">
        <v>46</v>
      </c>
      <c r="E156" s="31" t="s">
        <v>296</v>
      </c>
    </row>
    <row r="157" spans="1:5" ht="38.25">
      <c r="A157" t="s">
        <v>47</v>
      </c>
      <c r="E157" s="29" t="s">
        <v>297</v>
      </c>
    </row>
    <row r="158" spans="1:16" ht="12.75">
      <c r="A158" s="18" t="s">
        <v>39</v>
      </c>
      <c s="23" t="s">
        <v>298</v>
      </c>
      <c s="23" t="s">
        <v>299</v>
      </c>
      <c s="18" t="s">
        <v>41</v>
      </c>
      <c s="24" t="s">
        <v>300</v>
      </c>
      <c s="25" t="s">
        <v>180</v>
      </c>
      <c s="26">
        <v>32.2</v>
      </c>
      <c s="27">
        <v>0</v>
      </c>
      <c s="27">
        <f>ROUND(ROUND(H158,2)*ROUND(G158,3),2)</f>
      </c>
      <c r="O158">
        <f>(I158*21)/100</f>
      </c>
      <c t="s">
        <v>17</v>
      </c>
    </row>
    <row r="159" spans="1:5" ht="12.75">
      <c r="A159" s="28" t="s">
        <v>44</v>
      </c>
      <c r="E159" s="29" t="s">
        <v>301</v>
      </c>
    </row>
    <row r="160" spans="1:5" ht="38.25">
      <c r="A160" s="30" t="s">
        <v>46</v>
      </c>
      <c r="E160" s="31" t="s">
        <v>302</v>
      </c>
    </row>
    <row r="161" spans="1:5" ht="51">
      <c r="A161" t="s">
        <v>47</v>
      </c>
      <c r="E161" s="29" t="s">
        <v>303</v>
      </c>
    </row>
    <row r="162" spans="1:16" ht="12.75">
      <c r="A162" s="18" t="s">
        <v>39</v>
      </c>
      <c s="23" t="s">
        <v>304</v>
      </c>
      <c s="23" t="s">
        <v>305</v>
      </c>
      <c s="18" t="s">
        <v>41</v>
      </c>
      <c s="24" t="s">
        <v>306</v>
      </c>
      <c s="25" t="s">
        <v>180</v>
      </c>
      <c s="26">
        <v>262</v>
      </c>
      <c s="27">
        <v>0</v>
      </c>
      <c s="27">
        <f>ROUND(ROUND(H162,2)*ROUND(G162,3),2)</f>
      </c>
      <c r="O162">
        <f>(I162*21)/100</f>
      </c>
      <c t="s">
        <v>17</v>
      </c>
    </row>
    <row r="163" spans="1:5" ht="12.75">
      <c r="A163" s="28" t="s">
        <v>44</v>
      </c>
      <c r="E163" s="29" t="s">
        <v>307</v>
      </c>
    </row>
    <row r="164" spans="1:5" ht="51">
      <c r="A164" s="30" t="s">
        <v>46</v>
      </c>
      <c r="E164" s="31" t="s">
        <v>308</v>
      </c>
    </row>
    <row r="165" spans="1:5" ht="51">
      <c r="A165" t="s">
        <v>47</v>
      </c>
      <c r="E165" s="29" t="s">
        <v>303</v>
      </c>
    </row>
    <row r="166" spans="1:16" ht="12.75">
      <c r="A166" s="18" t="s">
        <v>39</v>
      </c>
      <c s="23" t="s">
        <v>309</v>
      </c>
      <c s="23" t="s">
        <v>310</v>
      </c>
      <c s="18" t="s">
        <v>41</v>
      </c>
      <c s="24" t="s">
        <v>311</v>
      </c>
      <c s="25" t="s">
        <v>180</v>
      </c>
      <c s="26">
        <v>262</v>
      </c>
      <c s="27">
        <v>0</v>
      </c>
      <c s="27">
        <f>ROUND(ROUND(H166,2)*ROUND(G166,3),2)</f>
      </c>
      <c r="O166">
        <f>(I166*21)/100</f>
      </c>
      <c t="s">
        <v>17</v>
      </c>
    </row>
    <row r="167" spans="1:5" ht="12.75">
      <c r="A167" s="28" t="s">
        <v>44</v>
      </c>
      <c r="E167" s="29" t="s">
        <v>312</v>
      </c>
    </row>
    <row r="168" spans="1:5" ht="51">
      <c r="A168" s="30" t="s">
        <v>46</v>
      </c>
      <c r="E168" s="31" t="s">
        <v>313</v>
      </c>
    </row>
    <row r="169" spans="1:5" ht="140.25">
      <c r="A169" t="s">
        <v>47</v>
      </c>
      <c r="E169" s="29" t="s">
        <v>314</v>
      </c>
    </row>
    <row r="170" spans="1:16" ht="12.75">
      <c r="A170" s="18" t="s">
        <v>39</v>
      </c>
      <c s="23" t="s">
        <v>315</v>
      </c>
      <c s="23" t="s">
        <v>316</v>
      </c>
      <c s="18" t="s">
        <v>41</v>
      </c>
      <c s="24" t="s">
        <v>317</v>
      </c>
      <c s="25" t="s">
        <v>180</v>
      </c>
      <c s="26">
        <v>78.4</v>
      </c>
      <c s="27">
        <v>0</v>
      </c>
      <c s="27">
        <f>ROUND(ROUND(H170,2)*ROUND(G170,3),2)</f>
      </c>
      <c r="O170">
        <f>(I170*21)/100</f>
      </c>
      <c t="s">
        <v>17</v>
      </c>
    </row>
    <row r="171" spans="1:5" ht="12.75">
      <c r="A171" s="28" t="s">
        <v>44</v>
      </c>
      <c r="E171" s="29" t="s">
        <v>318</v>
      </c>
    </row>
    <row r="172" spans="1:5" ht="38.25">
      <c r="A172" s="30" t="s">
        <v>46</v>
      </c>
      <c r="E172" s="31" t="s">
        <v>319</v>
      </c>
    </row>
    <row r="173" spans="1:5" ht="140.25">
      <c r="A173" t="s">
        <v>47</v>
      </c>
      <c r="E173" s="29" t="s">
        <v>314</v>
      </c>
    </row>
    <row r="174" spans="1:16" ht="12.75">
      <c r="A174" s="18" t="s">
        <v>39</v>
      </c>
      <c s="23" t="s">
        <v>320</v>
      </c>
      <c s="23" t="s">
        <v>321</v>
      </c>
      <c s="18" t="s">
        <v>41</v>
      </c>
      <c s="24" t="s">
        <v>322</v>
      </c>
      <c s="25" t="s">
        <v>180</v>
      </c>
      <c s="26">
        <v>104.8</v>
      </c>
      <c s="27">
        <v>0</v>
      </c>
      <c s="27">
        <f>ROUND(ROUND(H174,2)*ROUND(G174,3),2)</f>
      </c>
      <c r="O174">
        <f>(I174*21)/100</f>
      </c>
      <c t="s">
        <v>17</v>
      </c>
    </row>
    <row r="175" spans="1:5" ht="12.75">
      <c r="A175" s="28" t="s">
        <v>44</v>
      </c>
      <c r="E175" s="29" t="s">
        <v>323</v>
      </c>
    </row>
    <row r="176" spans="1:5" ht="12.75">
      <c r="A176" s="30" t="s">
        <v>46</v>
      </c>
      <c r="E176" s="31" t="s">
        <v>324</v>
      </c>
    </row>
    <row r="177" spans="1:5" ht="140.25">
      <c r="A177" t="s">
        <v>47</v>
      </c>
      <c r="E177" s="29" t="s">
        <v>314</v>
      </c>
    </row>
    <row r="178" spans="1:16" ht="12.75">
      <c r="A178" s="18" t="s">
        <v>39</v>
      </c>
      <c s="23" t="s">
        <v>325</v>
      </c>
      <c s="23" t="s">
        <v>326</v>
      </c>
      <c s="18" t="s">
        <v>41</v>
      </c>
      <c s="24" t="s">
        <v>327</v>
      </c>
      <c s="25" t="s">
        <v>134</v>
      </c>
      <c s="26">
        <v>53.4</v>
      </c>
      <c s="27">
        <v>0</v>
      </c>
      <c s="27">
        <f>ROUND(ROUND(H178,2)*ROUND(G178,3),2)</f>
      </c>
      <c r="O178">
        <f>(I178*21)/100</f>
      </c>
      <c t="s">
        <v>17</v>
      </c>
    </row>
    <row r="179" spans="1:5" ht="12.75">
      <c r="A179" s="28" t="s">
        <v>44</v>
      </c>
      <c r="E179" s="29" t="s">
        <v>328</v>
      </c>
    </row>
    <row r="180" spans="1:5" ht="38.25">
      <c r="A180" s="30" t="s">
        <v>46</v>
      </c>
      <c r="E180" s="31" t="s">
        <v>329</v>
      </c>
    </row>
    <row r="181" spans="1:5" ht="38.25">
      <c r="A181" t="s">
        <v>47</v>
      </c>
      <c r="E181" s="29" t="s">
        <v>330</v>
      </c>
    </row>
    <row r="182" spans="1:18" ht="12.75" customHeight="1">
      <c r="A182" s="5" t="s">
        <v>37</v>
      </c>
      <c s="5"/>
      <c s="35" t="s">
        <v>31</v>
      </c>
      <c s="5"/>
      <c s="21" t="s">
        <v>331</v>
      </c>
      <c s="5"/>
      <c s="5"/>
      <c s="5"/>
      <c s="36">
        <f>0+Q182</f>
      </c>
      <c r="O182">
        <f>0+R182</f>
      </c>
      <c r="Q182">
        <f>0+I183+I187+I191+I195+I199</f>
      </c>
      <c>
        <f>0+O183+O187+O191+O195+O199</f>
      </c>
    </row>
    <row r="183" spans="1:16" ht="25.5">
      <c r="A183" s="18" t="s">
        <v>39</v>
      </c>
      <c s="23" t="s">
        <v>332</v>
      </c>
      <c s="23" t="s">
        <v>333</v>
      </c>
      <c s="18" t="s">
        <v>41</v>
      </c>
      <c s="24" t="s">
        <v>334</v>
      </c>
      <c s="25" t="s">
        <v>180</v>
      </c>
      <c s="26">
        <v>25.425</v>
      </c>
      <c s="27">
        <v>0</v>
      </c>
      <c s="27">
        <f>ROUND(ROUND(H183,2)*ROUND(G183,3),2)</f>
      </c>
      <c r="O183">
        <f>(I183*21)/100</f>
      </c>
      <c t="s">
        <v>17</v>
      </c>
    </row>
    <row r="184" spans="1:5" ht="12.75">
      <c r="A184" s="28" t="s">
        <v>44</v>
      </c>
      <c r="E184" s="29" t="s">
        <v>335</v>
      </c>
    </row>
    <row r="185" spans="1:5" ht="38.25">
      <c r="A185" s="30" t="s">
        <v>46</v>
      </c>
      <c r="E185" s="31" t="s">
        <v>336</v>
      </c>
    </row>
    <row r="186" spans="1:5" ht="76.5">
      <c r="A186" t="s">
        <v>47</v>
      </c>
      <c r="E186" s="29" t="s">
        <v>337</v>
      </c>
    </row>
    <row r="187" spans="1:16" ht="12.75">
      <c r="A187" s="18" t="s">
        <v>39</v>
      </c>
      <c s="23" t="s">
        <v>338</v>
      </c>
      <c s="23" t="s">
        <v>339</v>
      </c>
      <c s="18" t="s">
        <v>41</v>
      </c>
      <c s="24" t="s">
        <v>340</v>
      </c>
      <c s="25" t="s">
        <v>180</v>
      </c>
      <c s="26">
        <v>30.89</v>
      </c>
      <c s="27">
        <v>0</v>
      </c>
      <c s="27">
        <f>ROUND(ROUND(H187,2)*ROUND(G187,3),2)</f>
      </c>
      <c r="O187">
        <f>(I187*21)/100</f>
      </c>
      <c t="s">
        <v>17</v>
      </c>
    </row>
    <row r="188" spans="1:5" ht="12.75">
      <c r="A188" s="28" t="s">
        <v>44</v>
      </c>
      <c r="E188" s="29" t="s">
        <v>341</v>
      </c>
    </row>
    <row r="189" spans="1:5" ht="63.75">
      <c r="A189" s="30" t="s">
        <v>46</v>
      </c>
      <c r="E189" s="31" t="s">
        <v>342</v>
      </c>
    </row>
    <row r="190" spans="1:5" ht="76.5">
      <c r="A190" t="s">
        <v>47</v>
      </c>
      <c r="E190" s="29" t="s">
        <v>337</v>
      </c>
    </row>
    <row r="191" spans="1:16" ht="12.75">
      <c r="A191" s="18" t="s">
        <v>39</v>
      </c>
      <c s="23" t="s">
        <v>343</v>
      </c>
      <c s="23" t="s">
        <v>344</v>
      </c>
      <c s="18" t="s">
        <v>41</v>
      </c>
      <c s="24" t="s">
        <v>345</v>
      </c>
      <c s="25" t="s">
        <v>180</v>
      </c>
      <c s="26">
        <v>56.315</v>
      </c>
      <c s="27">
        <v>0</v>
      </c>
      <c s="27">
        <f>ROUND(ROUND(H191,2)*ROUND(G191,3),2)</f>
      </c>
      <c r="O191">
        <f>(I191*21)/100</f>
      </c>
      <c t="s">
        <v>17</v>
      </c>
    </row>
    <row r="192" spans="1:5" ht="12.75">
      <c r="A192" s="28" t="s">
        <v>44</v>
      </c>
      <c r="E192" s="29" t="s">
        <v>346</v>
      </c>
    </row>
    <row r="193" spans="1:5" ht="89.25">
      <c r="A193" s="30" t="s">
        <v>46</v>
      </c>
      <c r="E193" s="31" t="s">
        <v>347</v>
      </c>
    </row>
    <row r="194" spans="1:5" ht="76.5">
      <c r="A194" t="s">
        <v>47</v>
      </c>
      <c r="E194" s="29" t="s">
        <v>337</v>
      </c>
    </row>
    <row r="195" spans="1:16" ht="12.75">
      <c r="A195" s="18" t="s">
        <v>39</v>
      </c>
      <c s="23" t="s">
        <v>348</v>
      </c>
      <c s="23" t="s">
        <v>349</v>
      </c>
      <c s="18" t="s">
        <v>41</v>
      </c>
      <c s="24" t="s">
        <v>350</v>
      </c>
      <c s="25" t="s">
        <v>180</v>
      </c>
      <c s="26">
        <v>56.315</v>
      </c>
      <c s="27">
        <v>0</v>
      </c>
      <c s="27">
        <f>ROUND(ROUND(H195,2)*ROUND(G195,3),2)</f>
      </c>
      <c r="O195">
        <f>(I195*21)/100</f>
      </c>
      <c t="s">
        <v>17</v>
      </c>
    </row>
    <row r="196" spans="1:5" ht="12.75">
      <c r="A196" s="28" t="s">
        <v>44</v>
      </c>
      <c r="E196" s="29" t="s">
        <v>351</v>
      </c>
    </row>
    <row r="197" spans="1:5" ht="89.25">
      <c r="A197" s="30" t="s">
        <v>46</v>
      </c>
      <c r="E197" s="31" t="s">
        <v>352</v>
      </c>
    </row>
    <row r="198" spans="1:5" ht="76.5">
      <c r="A198" t="s">
        <v>47</v>
      </c>
      <c r="E198" s="29" t="s">
        <v>337</v>
      </c>
    </row>
    <row r="199" spans="1:16" ht="12.75">
      <c r="A199" s="18" t="s">
        <v>39</v>
      </c>
      <c s="23" t="s">
        <v>353</v>
      </c>
      <c s="23" t="s">
        <v>354</v>
      </c>
      <c s="18" t="s">
        <v>41</v>
      </c>
      <c s="24" t="s">
        <v>355</v>
      </c>
      <c s="25" t="s">
        <v>180</v>
      </c>
      <c s="26">
        <v>5</v>
      </c>
      <c s="27">
        <v>0</v>
      </c>
      <c s="27">
        <f>ROUND(ROUND(H199,2)*ROUND(G199,3),2)</f>
      </c>
      <c r="O199">
        <f>(I199*21)/100</f>
      </c>
      <c t="s">
        <v>17</v>
      </c>
    </row>
    <row r="200" spans="1:5" ht="12.75">
      <c r="A200" s="28" t="s">
        <v>44</v>
      </c>
      <c r="E200" s="29" t="s">
        <v>356</v>
      </c>
    </row>
    <row r="201" spans="1:5" ht="12.75">
      <c r="A201" s="30" t="s">
        <v>46</v>
      </c>
      <c r="E201" s="31" t="s">
        <v>357</v>
      </c>
    </row>
    <row r="202" spans="1:5" ht="63.75">
      <c r="A202" t="s">
        <v>47</v>
      </c>
      <c r="E202" s="29" t="s">
        <v>358</v>
      </c>
    </row>
    <row r="203" spans="1:18" ht="12.75" customHeight="1">
      <c r="A203" s="5" t="s">
        <v>37</v>
      </c>
      <c s="5"/>
      <c s="35" t="s">
        <v>73</v>
      </c>
      <c s="5"/>
      <c s="21" t="s">
        <v>359</v>
      </c>
      <c s="5"/>
      <c s="5"/>
      <c s="5"/>
      <c s="36">
        <f>0+Q203</f>
      </c>
      <c r="O203">
        <f>0+R203</f>
      </c>
      <c r="Q203">
        <f>0+I204+I208+I212+I216+I220</f>
      </c>
      <c>
        <f>0+O204+O208+O212+O216+O220</f>
      </c>
    </row>
    <row r="204" spans="1:16" ht="25.5">
      <c r="A204" s="18" t="s">
        <v>39</v>
      </c>
      <c s="23" t="s">
        <v>360</v>
      </c>
      <c s="23" t="s">
        <v>361</v>
      </c>
      <c s="18" t="s">
        <v>41</v>
      </c>
      <c s="24" t="s">
        <v>362</v>
      </c>
      <c s="25" t="s">
        <v>180</v>
      </c>
      <c s="26">
        <v>57</v>
      </c>
      <c s="27">
        <v>0</v>
      </c>
      <c s="27">
        <f>ROUND(ROUND(H204,2)*ROUND(G204,3),2)</f>
      </c>
      <c r="O204">
        <f>(I204*21)/100</f>
      </c>
      <c t="s">
        <v>17</v>
      </c>
    </row>
    <row r="205" spans="1:5" ht="12.75">
      <c r="A205" s="28" t="s">
        <v>44</v>
      </c>
      <c r="E205" s="29" t="s">
        <v>363</v>
      </c>
    </row>
    <row r="206" spans="1:5" ht="38.25">
      <c r="A206" s="30" t="s">
        <v>46</v>
      </c>
      <c r="E206" s="31" t="s">
        <v>364</v>
      </c>
    </row>
    <row r="207" spans="1:5" ht="191.25">
      <c r="A207" t="s">
        <v>47</v>
      </c>
      <c r="E207" s="29" t="s">
        <v>365</v>
      </c>
    </row>
    <row r="208" spans="1:16" ht="25.5">
      <c r="A208" s="18" t="s">
        <v>39</v>
      </c>
      <c s="23" t="s">
        <v>366</v>
      </c>
      <c s="23" t="s">
        <v>367</v>
      </c>
      <c s="18" t="s">
        <v>41</v>
      </c>
      <c s="24" t="s">
        <v>368</v>
      </c>
      <c s="25" t="s">
        <v>180</v>
      </c>
      <c s="26">
        <v>131.2</v>
      </c>
      <c s="27">
        <v>0</v>
      </c>
      <c s="27">
        <f>ROUND(ROUND(H208,2)*ROUND(G208,3),2)</f>
      </c>
      <c r="O208">
        <f>(I208*21)/100</f>
      </c>
      <c t="s">
        <v>17</v>
      </c>
    </row>
    <row r="209" spans="1:5" ht="12.75">
      <c r="A209" s="28" t="s">
        <v>44</v>
      </c>
      <c r="E209" s="29" t="s">
        <v>369</v>
      </c>
    </row>
    <row r="210" spans="1:5" ht="12.75">
      <c r="A210" s="30" t="s">
        <v>46</v>
      </c>
      <c r="E210" s="31" t="s">
        <v>370</v>
      </c>
    </row>
    <row r="211" spans="1:5" ht="204">
      <c r="A211" t="s">
        <v>47</v>
      </c>
      <c r="E211" s="29" t="s">
        <v>371</v>
      </c>
    </row>
    <row r="212" spans="1:16" ht="12.75">
      <c r="A212" s="18" t="s">
        <v>39</v>
      </c>
      <c s="23" t="s">
        <v>372</v>
      </c>
      <c s="23" t="s">
        <v>373</v>
      </c>
      <c s="18" t="s">
        <v>41</v>
      </c>
      <c s="24" t="s">
        <v>374</v>
      </c>
      <c s="25" t="s">
        <v>180</v>
      </c>
      <c s="26">
        <v>57.09</v>
      </c>
      <c s="27">
        <v>0</v>
      </c>
      <c s="27">
        <f>ROUND(ROUND(H212,2)*ROUND(G212,3),2)</f>
      </c>
      <c r="O212">
        <f>(I212*21)/100</f>
      </c>
      <c t="s">
        <v>17</v>
      </c>
    </row>
    <row r="213" spans="1:5" ht="12.75">
      <c r="A213" s="28" t="s">
        <v>44</v>
      </c>
      <c r="E213" s="29" t="s">
        <v>41</v>
      </c>
    </row>
    <row r="214" spans="1:5" ht="12.75">
      <c r="A214" s="30" t="s">
        <v>46</v>
      </c>
      <c r="E214" s="31" t="s">
        <v>375</v>
      </c>
    </row>
    <row r="215" spans="1:5" ht="38.25">
      <c r="A215" t="s">
        <v>47</v>
      </c>
      <c r="E215" s="29" t="s">
        <v>376</v>
      </c>
    </row>
    <row r="216" spans="1:16" ht="12.75">
      <c r="A216" s="18" t="s">
        <v>39</v>
      </c>
      <c s="23" t="s">
        <v>377</v>
      </c>
      <c s="23" t="s">
        <v>378</v>
      </c>
      <c s="18" t="s">
        <v>41</v>
      </c>
      <c s="24" t="s">
        <v>379</v>
      </c>
      <c s="25" t="s">
        <v>180</v>
      </c>
      <c s="26">
        <v>57</v>
      </c>
      <c s="27">
        <v>0</v>
      </c>
      <c s="27">
        <f>ROUND(ROUND(H216,2)*ROUND(G216,3),2)</f>
      </c>
      <c r="O216">
        <f>(I216*21)/100</f>
      </c>
      <c t="s">
        <v>17</v>
      </c>
    </row>
    <row r="217" spans="1:5" ht="12.75">
      <c r="A217" s="28" t="s">
        <v>44</v>
      </c>
      <c r="E217" s="29" t="s">
        <v>380</v>
      </c>
    </row>
    <row r="218" spans="1:5" ht="38.25">
      <c r="A218" s="30" t="s">
        <v>46</v>
      </c>
      <c r="E218" s="31" t="s">
        <v>381</v>
      </c>
    </row>
    <row r="219" spans="1:5" ht="38.25">
      <c r="A219" t="s">
        <v>47</v>
      </c>
      <c r="E219" s="29" t="s">
        <v>376</v>
      </c>
    </row>
    <row r="220" spans="1:16" ht="12.75">
      <c r="A220" s="18" t="s">
        <v>39</v>
      </c>
      <c s="23" t="s">
        <v>382</v>
      </c>
      <c s="23" t="s">
        <v>383</v>
      </c>
      <c s="18" t="s">
        <v>41</v>
      </c>
      <c s="24" t="s">
        <v>384</v>
      </c>
      <c s="25" t="s">
        <v>180</v>
      </c>
      <c s="26">
        <v>16.02</v>
      </c>
      <c s="27">
        <v>0</v>
      </c>
      <c s="27">
        <f>ROUND(ROUND(H220,2)*ROUND(G220,3),2)</f>
      </c>
      <c r="O220">
        <f>(I220*21)/100</f>
      </c>
      <c t="s">
        <v>17</v>
      </c>
    </row>
    <row r="221" spans="1:5" ht="12.75">
      <c r="A221" s="28" t="s">
        <v>44</v>
      </c>
      <c r="E221" s="29" t="s">
        <v>385</v>
      </c>
    </row>
    <row r="222" spans="1:5" ht="38.25">
      <c r="A222" s="30" t="s">
        <v>46</v>
      </c>
      <c r="E222" s="31" t="s">
        <v>386</v>
      </c>
    </row>
    <row r="223" spans="1:5" ht="51">
      <c r="A223" t="s">
        <v>47</v>
      </c>
      <c r="E223" s="29" t="s">
        <v>387</v>
      </c>
    </row>
    <row r="224" spans="1:18" ht="12.75" customHeight="1">
      <c r="A224" s="5" t="s">
        <v>37</v>
      </c>
      <c s="5"/>
      <c s="35" t="s">
        <v>77</v>
      </c>
      <c s="5"/>
      <c s="21" t="s">
        <v>388</v>
      </c>
      <c s="5"/>
      <c s="5"/>
      <c s="5"/>
      <c s="36">
        <f>0+Q224</f>
      </c>
      <c r="O224">
        <f>0+R224</f>
      </c>
      <c r="Q224">
        <f>0+I225+I229</f>
      </c>
      <c>
        <f>0+O225+O229</f>
      </c>
    </row>
    <row r="225" spans="1:16" ht="12.75">
      <c r="A225" s="18" t="s">
        <v>39</v>
      </c>
      <c s="23" t="s">
        <v>389</v>
      </c>
      <c s="23" t="s">
        <v>390</v>
      </c>
      <c s="18" t="s">
        <v>41</v>
      </c>
      <c s="24" t="s">
        <v>391</v>
      </c>
      <c s="25" t="s">
        <v>134</v>
      </c>
      <c s="26">
        <v>42</v>
      </c>
      <c s="27">
        <v>0</v>
      </c>
      <c s="27">
        <f>ROUND(ROUND(H225,2)*ROUND(G225,3),2)</f>
      </c>
      <c r="O225">
        <f>(I225*21)/100</f>
      </c>
      <c t="s">
        <v>17</v>
      </c>
    </row>
    <row r="226" spans="1:5" ht="25.5">
      <c r="A226" s="28" t="s">
        <v>44</v>
      </c>
      <c r="E226" s="29" t="s">
        <v>392</v>
      </c>
    </row>
    <row r="227" spans="1:5" ht="38.25">
      <c r="A227" s="30" t="s">
        <v>46</v>
      </c>
      <c r="E227" s="31" t="s">
        <v>393</v>
      </c>
    </row>
    <row r="228" spans="1:5" ht="242.25">
      <c r="A228" t="s">
        <v>47</v>
      </c>
      <c r="E228" s="29" t="s">
        <v>394</v>
      </c>
    </row>
    <row r="229" spans="1:16" ht="12.75">
      <c r="A229" s="18" t="s">
        <v>39</v>
      </c>
      <c s="23" t="s">
        <v>395</v>
      </c>
      <c s="23" t="s">
        <v>396</v>
      </c>
      <c s="18" t="s">
        <v>41</v>
      </c>
      <c s="24" t="s">
        <v>397</v>
      </c>
      <c s="25" t="s">
        <v>205</v>
      </c>
      <c s="26">
        <v>4</v>
      </c>
      <c s="27">
        <v>0</v>
      </c>
      <c s="27">
        <f>ROUND(ROUND(H229,2)*ROUND(G229,3),2)</f>
      </c>
      <c r="O229">
        <f>(I229*21)/100</f>
      </c>
      <c t="s">
        <v>17</v>
      </c>
    </row>
    <row r="230" spans="1:5" ht="12.75">
      <c r="A230" s="28" t="s">
        <v>44</v>
      </c>
      <c r="E230" s="29" t="s">
        <v>41</v>
      </c>
    </row>
    <row r="231" spans="1:5" ht="12.75">
      <c r="A231" s="30" t="s">
        <v>46</v>
      </c>
      <c r="E231" s="31" t="s">
        <v>41</v>
      </c>
    </row>
    <row r="232" spans="1:5" ht="76.5">
      <c r="A232" t="s">
        <v>47</v>
      </c>
      <c r="E232" s="29" t="s">
        <v>398</v>
      </c>
    </row>
    <row r="233" spans="1:18" ht="12.75" customHeight="1">
      <c r="A233" s="5" t="s">
        <v>37</v>
      </c>
      <c s="5"/>
      <c s="35" t="s">
        <v>34</v>
      </c>
      <c s="5"/>
      <c s="21" t="s">
        <v>399</v>
      </c>
      <c s="5"/>
      <c s="5"/>
      <c s="5"/>
      <c s="36">
        <f>0+Q233</f>
      </c>
      <c r="O233">
        <f>0+R233</f>
      </c>
      <c r="Q233">
        <f>0+I234+I238+I242+I246+I250+I254+I258+I262+I266+I270+I274+I278+I282+I286</f>
      </c>
      <c>
        <f>0+O234+O238+O242+O246+O250+O254+O258+O262+O266+O270+O274+O278+O282+O286</f>
      </c>
    </row>
    <row r="234" spans="1:16" ht="12.75">
      <c r="A234" s="18" t="s">
        <v>39</v>
      </c>
      <c s="23" t="s">
        <v>400</v>
      </c>
      <c s="23" t="s">
        <v>401</v>
      </c>
      <c s="18" t="s">
        <v>61</v>
      </c>
      <c s="24" t="s">
        <v>402</v>
      </c>
      <c s="25" t="s">
        <v>134</v>
      </c>
      <c s="26">
        <v>53.4</v>
      </c>
      <c s="27">
        <v>0</v>
      </c>
      <c s="27">
        <f>ROUND(ROUND(H234,2)*ROUND(G234,3),2)</f>
      </c>
      <c r="O234">
        <f>(I234*21)/100</f>
      </c>
      <c t="s">
        <v>17</v>
      </c>
    </row>
    <row r="235" spans="1:5" ht="25.5">
      <c r="A235" s="28" t="s">
        <v>44</v>
      </c>
      <c r="E235" s="29" t="s">
        <v>403</v>
      </c>
    </row>
    <row r="236" spans="1:5" ht="38.25">
      <c r="A236" s="30" t="s">
        <v>46</v>
      </c>
      <c r="E236" s="31" t="s">
        <v>329</v>
      </c>
    </row>
    <row r="237" spans="1:5" ht="38.25">
      <c r="A237" t="s">
        <v>47</v>
      </c>
      <c r="E237" s="29" t="s">
        <v>404</v>
      </c>
    </row>
    <row r="238" spans="1:16" ht="25.5">
      <c r="A238" s="18" t="s">
        <v>39</v>
      </c>
      <c s="23" t="s">
        <v>405</v>
      </c>
      <c s="23" t="s">
        <v>406</v>
      </c>
      <c s="18" t="s">
        <v>41</v>
      </c>
      <c s="24" t="s">
        <v>407</v>
      </c>
      <c s="25" t="s">
        <v>134</v>
      </c>
      <c s="26">
        <v>48</v>
      </c>
      <c s="27">
        <v>0</v>
      </c>
      <c s="27">
        <f>ROUND(ROUND(H238,2)*ROUND(G238,3),2)</f>
      </c>
      <c r="O238">
        <f>(I238*21)/100</f>
      </c>
      <c t="s">
        <v>17</v>
      </c>
    </row>
    <row r="239" spans="1:5" ht="12.75">
      <c r="A239" s="28" t="s">
        <v>44</v>
      </c>
      <c r="E239" s="29" t="s">
        <v>408</v>
      </c>
    </row>
    <row r="240" spans="1:5" ht="12.75">
      <c r="A240" s="30" t="s">
        <v>46</v>
      </c>
      <c r="E240" s="31" t="s">
        <v>409</v>
      </c>
    </row>
    <row r="241" spans="1:5" ht="127.5">
      <c r="A241" t="s">
        <v>47</v>
      </c>
      <c r="E241" s="29" t="s">
        <v>410</v>
      </c>
    </row>
    <row r="242" spans="1:16" ht="12.75">
      <c r="A242" s="18" t="s">
        <v>39</v>
      </c>
      <c s="23" t="s">
        <v>411</v>
      </c>
      <c s="23" t="s">
        <v>412</v>
      </c>
      <c s="18" t="s">
        <v>41</v>
      </c>
      <c s="24" t="s">
        <v>413</v>
      </c>
      <c s="25" t="s">
        <v>134</v>
      </c>
      <c s="26">
        <v>53.4</v>
      </c>
      <c s="27">
        <v>0</v>
      </c>
      <c s="27">
        <f>ROUND(ROUND(H242,2)*ROUND(G242,3),2)</f>
      </c>
      <c r="O242">
        <f>(I242*21)/100</f>
      </c>
      <c t="s">
        <v>17</v>
      </c>
    </row>
    <row r="243" spans="1:5" ht="12.75">
      <c r="A243" s="28" t="s">
        <v>44</v>
      </c>
      <c r="E243" s="29" t="s">
        <v>414</v>
      </c>
    </row>
    <row r="244" spans="1:5" ht="38.25">
      <c r="A244" s="30" t="s">
        <v>46</v>
      </c>
      <c r="E244" s="31" t="s">
        <v>329</v>
      </c>
    </row>
    <row r="245" spans="1:5" ht="114.75">
      <c r="A245" t="s">
        <v>47</v>
      </c>
      <c r="E245" s="29" t="s">
        <v>415</v>
      </c>
    </row>
    <row r="246" spans="1:16" ht="12.75">
      <c r="A246" s="18" t="s">
        <v>39</v>
      </c>
      <c s="23" t="s">
        <v>416</v>
      </c>
      <c s="23" t="s">
        <v>417</v>
      </c>
      <c s="18" t="s">
        <v>41</v>
      </c>
      <c s="24" t="s">
        <v>418</v>
      </c>
      <c s="25" t="s">
        <v>205</v>
      </c>
      <c s="26">
        <v>2</v>
      </c>
      <c s="27">
        <v>0</v>
      </c>
      <c s="27">
        <f>ROUND(ROUND(H246,2)*ROUND(G246,3),2)</f>
      </c>
      <c r="O246">
        <f>(I246*21)/100</f>
      </c>
      <c t="s">
        <v>17</v>
      </c>
    </row>
    <row r="247" spans="1:5" ht="12.75">
      <c r="A247" s="28" t="s">
        <v>44</v>
      </c>
      <c r="E247" s="29" t="s">
        <v>419</v>
      </c>
    </row>
    <row r="248" spans="1:5" ht="12.75">
      <c r="A248" s="30" t="s">
        <v>46</v>
      </c>
      <c r="E248" s="31" t="s">
        <v>41</v>
      </c>
    </row>
    <row r="249" spans="1:5" ht="25.5">
      <c r="A249" t="s">
        <v>47</v>
      </c>
      <c r="E249" s="29" t="s">
        <v>420</v>
      </c>
    </row>
    <row r="250" spans="1:16" ht="12.75">
      <c r="A250" s="18" t="s">
        <v>39</v>
      </c>
      <c s="23" t="s">
        <v>421</v>
      </c>
      <c s="23" t="s">
        <v>422</v>
      </c>
      <c s="18" t="s">
        <v>41</v>
      </c>
      <c s="24" t="s">
        <v>423</v>
      </c>
      <c s="25" t="s">
        <v>205</v>
      </c>
      <c s="26">
        <v>2</v>
      </c>
      <c s="27">
        <v>0</v>
      </c>
      <c s="27">
        <f>ROUND(ROUND(H250,2)*ROUND(G250,3),2)</f>
      </c>
      <c r="O250">
        <f>(I250*21)/100</f>
      </c>
      <c t="s">
        <v>17</v>
      </c>
    </row>
    <row r="251" spans="1:5" ht="12.75">
      <c r="A251" s="28" t="s">
        <v>44</v>
      </c>
      <c r="E251" s="29" t="s">
        <v>424</v>
      </c>
    </row>
    <row r="252" spans="1:5" ht="12.75">
      <c r="A252" s="30" t="s">
        <v>46</v>
      </c>
      <c r="E252" s="31" t="s">
        <v>41</v>
      </c>
    </row>
    <row r="253" spans="1:5" ht="63.75">
      <c r="A253" t="s">
        <v>47</v>
      </c>
      <c r="E253" s="29" t="s">
        <v>425</v>
      </c>
    </row>
    <row r="254" spans="1:16" ht="12.75">
      <c r="A254" s="18" t="s">
        <v>39</v>
      </c>
      <c s="23" t="s">
        <v>426</v>
      </c>
      <c s="23" t="s">
        <v>427</v>
      </c>
      <c s="18" t="s">
        <v>41</v>
      </c>
      <c s="24" t="s">
        <v>428</v>
      </c>
      <c s="25" t="s">
        <v>205</v>
      </c>
      <c s="26">
        <v>2</v>
      </c>
      <c s="27">
        <v>0</v>
      </c>
      <c s="27">
        <f>ROUND(ROUND(H254,2)*ROUND(G254,3),2)</f>
      </c>
      <c r="O254">
        <f>(I254*21)/100</f>
      </c>
      <c t="s">
        <v>17</v>
      </c>
    </row>
    <row r="255" spans="1:5" ht="12.75">
      <c r="A255" s="28" t="s">
        <v>44</v>
      </c>
      <c r="E255" s="29" t="s">
        <v>41</v>
      </c>
    </row>
    <row r="256" spans="1:5" ht="12.75">
      <c r="A256" s="30" t="s">
        <v>46</v>
      </c>
      <c r="E256" s="31" t="s">
        <v>41</v>
      </c>
    </row>
    <row r="257" spans="1:5" ht="25.5">
      <c r="A257" t="s">
        <v>47</v>
      </c>
      <c r="E257" s="29" t="s">
        <v>429</v>
      </c>
    </row>
    <row r="258" spans="1:16" ht="12.75">
      <c r="A258" s="18" t="s">
        <v>39</v>
      </c>
      <c s="23" t="s">
        <v>430</v>
      </c>
      <c s="23" t="s">
        <v>431</v>
      </c>
      <c s="18" t="s">
        <v>41</v>
      </c>
      <c s="24" t="s">
        <v>432</v>
      </c>
      <c s="25" t="s">
        <v>134</v>
      </c>
      <c s="26">
        <v>4</v>
      </c>
      <c s="27">
        <v>0</v>
      </c>
      <c s="27">
        <f>ROUND(ROUND(H258,2)*ROUND(G258,3),2)</f>
      </c>
      <c r="O258">
        <f>(I258*21)/100</f>
      </c>
      <c t="s">
        <v>17</v>
      </c>
    </row>
    <row r="259" spans="1:5" ht="12.75">
      <c r="A259" s="28" t="s">
        <v>44</v>
      </c>
      <c r="E259" s="29" t="s">
        <v>41</v>
      </c>
    </row>
    <row r="260" spans="1:5" ht="12.75">
      <c r="A260" s="30" t="s">
        <v>46</v>
      </c>
      <c r="E260" s="31" t="s">
        <v>41</v>
      </c>
    </row>
    <row r="261" spans="1:5" ht="51">
      <c r="A261" t="s">
        <v>47</v>
      </c>
      <c r="E261" s="29" t="s">
        <v>433</v>
      </c>
    </row>
    <row r="262" spans="1:16" ht="12.75">
      <c r="A262" s="18" t="s">
        <v>39</v>
      </c>
      <c s="23" t="s">
        <v>434</v>
      </c>
      <c s="23" t="s">
        <v>435</v>
      </c>
      <c s="18" t="s">
        <v>41</v>
      </c>
      <c s="24" t="s">
        <v>436</v>
      </c>
      <c s="25" t="s">
        <v>134</v>
      </c>
      <c s="26">
        <v>26.2</v>
      </c>
      <c s="27">
        <v>0</v>
      </c>
      <c s="27">
        <f>ROUND(ROUND(H262,2)*ROUND(G262,3),2)</f>
      </c>
      <c r="O262">
        <f>(I262*21)/100</f>
      </c>
      <c t="s">
        <v>17</v>
      </c>
    </row>
    <row r="263" spans="1:5" ht="12.75">
      <c r="A263" s="28" t="s">
        <v>44</v>
      </c>
      <c r="E263" s="29" t="s">
        <v>41</v>
      </c>
    </row>
    <row r="264" spans="1:5" ht="51">
      <c r="A264" s="30" t="s">
        <v>46</v>
      </c>
      <c r="E264" s="31" t="s">
        <v>437</v>
      </c>
    </row>
    <row r="265" spans="1:5" ht="25.5">
      <c r="A265" t="s">
        <v>47</v>
      </c>
      <c r="E265" s="29" t="s">
        <v>438</v>
      </c>
    </row>
    <row r="266" spans="1:16" ht="12.75">
      <c r="A266" s="18" t="s">
        <v>39</v>
      </c>
      <c s="23" t="s">
        <v>439</v>
      </c>
      <c s="23" t="s">
        <v>440</v>
      </c>
      <c s="18" t="s">
        <v>41</v>
      </c>
      <c s="24" t="s">
        <v>441</v>
      </c>
      <c s="25" t="s">
        <v>134</v>
      </c>
      <c s="26">
        <v>26.2</v>
      </c>
      <c s="27">
        <v>0</v>
      </c>
      <c s="27">
        <f>ROUND(ROUND(H266,2)*ROUND(G266,3),2)</f>
      </c>
      <c r="O266">
        <f>(I266*21)/100</f>
      </c>
      <c t="s">
        <v>17</v>
      </c>
    </row>
    <row r="267" spans="1:5" ht="12.75">
      <c r="A267" s="28" t="s">
        <v>44</v>
      </c>
      <c r="E267" s="29" t="s">
        <v>41</v>
      </c>
    </row>
    <row r="268" spans="1:5" ht="51">
      <c r="A268" s="30" t="s">
        <v>46</v>
      </c>
      <c r="E268" s="31" t="s">
        <v>442</v>
      </c>
    </row>
    <row r="269" spans="1:5" ht="38.25">
      <c r="A269" t="s">
        <v>47</v>
      </c>
      <c r="E269" s="29" t="s">
        <v>443</v>
      </c>
    </row>
    <row r="270" spans="1:16" ht="12.75">
      <c r="A270" s="18" t="s">
        <v>39</v>
      </c>
      <c s="23" t="s">
        <v>444</v>
      </c>
      <c s="23" t="s">
        <v>445</v>
      </c>
      <c s="18" t="s">
        <v>41</v>
      </c>
      <c s="24" t="s">
        <v>446</v>
      </c>
      <c s="25" t="s">
        <v>180</v>
      </c>
      <c s="26">
        <v>180.6</v>
      </c>
      <c s="27">
        <v>0</v>
      </c>
      <c s="27">
        <f>ROUND(ROUND(H270,2)*ROUND(G270,3),2)</f>
      </c>
      <c r="O270">
        <f>(I270*21)/100</f>
      </c>
      <c t="s">
        <v>17</v>
      </c>
    </row>
    <row r="271" spans="1:5" ht="25.5">
      <c r="A271" s="28" t="s">
        <v>44</v>
      </c>
      <c r="E271" s="29" t="s">
        <v>447</v>
      </c>
    </row>
    <row r="272" spans="1:5" ht="51">
      <c r="A272" s="30" t="s">
        <v>46</v>
      </c>
      <c r="E272" s="31" t="s">
        <v>448</v>
      </c>
    </row>
    <row r="273" spans="1:5" ht="25.5">
      <c r="A273" t="s">
        <v>47</v>
      </c>
      <c r="E273" s="29" t="s">
        <v>449</v>
      </c>
    </row>
    <row r="274" spans="1:16" ht="12.75">
      <c r="A274" s="18" t="s">
        <v>39</v>
      </c>
      <c s="23" t="s">
        <v>450</v>
      </c>
      <c s="23" t="s">
        <v>451</v>
      </c>
      <c s="18" t="s">
        <v>41</v>
      </c>
      <c s="24" t="s">
        <v>452</v>
      </c>
      <c s="25" t="s">
        <v>180</v>
      </c>
      <c s="26">
        <v>56.315</v>
      </c>
      <c s="27">
        <v>0</v>
      </c>
      <c s="27">
        <f>ROUND(ROUND(H274,2)*ROUND(G274,3),2)</f>
      </c>
      <c r="O274">
        <f>(I274*21)/100</f>
      </c>
      <c t="s">
        <v>17</v>
      </c>
    </row>
    <row r="275" spans="1:5" ht="12.75">
      <c r="A275" s="28" t="s">
        <v>44</v>
      </c>
      <c r="E275" s="29" t="s">
        <v>453</v>
      </c>
    </row>
    <row r="276" spans="1:5" ht="89.25">
      <c r="A276" s="30" t="s">
        <v>46</v>
      </c>
      <c r="E276" s="31" t="s">
        <v>352</v>
      </c>
    </row>
    <row r="277" spans="1:5" ht="25.5">
      <c r="A277" t="s">
        <v>47</v>
      </c>
      <c r="E277" s="29" t="s">
        <v>449</v>
      </c>
    </row>
    <row r="278" spans="1:16" ht="12.75">
      <c r="A278" s="18" t="s">
        <v>39</v>
      </c>
      <c s="23" t="s">
        <v>454</v>
      </c>
      <c s="23" t="s">
        <v>455</v>
      </c>
      <c s="18" t="s">
        <v>41</v>
      </c>
      <c s="24" t="s">
        <v>456</v>
      </c>
      <c s="25" t="s">
        <v>121</v>
      </c>
      <c s="26">
        <v>15.005</v>
      </c>
      <c s="27">
        <v>0</v>
      </c>
      <c s="27">
        <f>ROUND(ROUND(H278,2)*ROUND(G278,3),2)</f>
      </c>
      <c r="O278">
        <f>(I278*21)/100</f>
      </c>
      <c t="s">
        <v>17</v>
      </c>
    </row>
    <row r="279" spans="1:5" ht="12.75">
      <c r="A279" s="28" t="s">
        <v>44</v>
      </c>
      <c r="E279" s="29" t="s">
        <v>457</v>
      </c>
    </row>
    <row r="280" spans="1:5" ht="38.25">
      <c r="A280" s="30" t="s">
        <v>46</v>
      </c>
      <c r="E280" s="31" t="s">
        <v>458</v>
      </c>
    </row>
    <row r="281" spans="1:5" ht="102">
      <c r="A281" t="s">
        <v>47</v>
      </c>
      <c r="E281" s="29" t="s">
        <v>459</v>
      </c>
    </row>
    <row r="282" spans="1:16" ht="12.75">
      <c r="A282" s="18" t="s">
        <v>39</v>
      </c>
      <c s="23" t="s">
        <v>460</v>
      </c>
      <c s="23" t="s">
        <v>461</v>
      </c>
      <c s="18" t="s">
        <v>41</v>
      </c>
      <c s="24" t="s">
        <v>462</v>
      </c>
      <c s="25" t="s">
        <v>205</v>
      </c>
      <c s="26">
        <v>4</v>
      </c>
      <c s="27">
        <v>0</v>
      </c>
      <c s="27">
        <f>ROUND(ROUND(H282,2)*ROUND(G282,3),2)</f>
      </c>
      <c r="O282">
        <f>(I282*21)/100</f>
      </c>
      <c t="s">
        <v>17</v>
      </c>
    </row>
    <row r="283" spans="1:5" ht="12.75">
      <c r="A283" s="28" t="s">
        <v>44</v>
      </c>
      <c r="E283" s="29" t="s">
        <v>463</v>
      </c>
    </row>
    <row r="284" spans="1:5" ht="12.75">
      <c r="A284" s="30" t="s">
        <v>46</v>
      </c>
      <c r="E284" s="31" t="s">
        <v>41</v>
      </c>
    </row>
    <row r="285" spans="1:5" ht="89.25">
      <c r="A285" t="s">
        <v>47</v>
      </c>
      <c r="E285" s="29" t="s">
        <v>464</v>
      </c>
    </row>
    <row r="286" spans="1:16" ht="12.75">
      <c r="A286" s="18" t="s">
        <v>39</v>
      </c>
      <c s="23" t="s">
        <v>465</v>
      </c>
      <c s="23" t="s">
        <v>466</v>
      </c>
      <c s="18" t="s">
        <v>41</v>
      </c>
      <c s="24" t="s">
        <v>467</v>
      </c>
      <c s="25" t="s">
        <v>180</v>
      </c>
      <c s="26">
        <v>123.41</v>
      </c>
      <c s="27">
        <v>0</v>
      </c>
      <c s="27">
        <f>ROUND(ROUND(H286,2)*ROUND(G286,3),2)</f>
      </c>
      <c r="O286">
        <f>(I286*21)/100</f>
      </c>
      <c t="s">
        <v>17</v>
      </c>
    </row>
    <row r="287" spans="1:5" ht="25.5">
      <c r="A287" s="28" t="s">
        <v>44</v>
      </c>
      <c r="E287" s="29" t="s">
        <v>468</v>
      </c>
    </row>
    <row r="288" spans="1:5" ht="12.75">
      <c r="A288" s="30" t="s">
        <v>46</v>
      </c>
      <c r="E288" s="31" t="s">
        <v>469</v>
      </c>
    </row>
    <row r="289" spans="1:5" ht="76.5">
      <c r="A289" t="s">
        <v>47</v>
      </c>
      <c r="E289" s="29" t="s">
        <v>470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